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面试一组" sheetId="1" r:id="rId1"/>
    <sheet name="面试二组" sheetId="2" r:id="rId2"/>
    <sheet name="面试三组" sheetId="3" r:id="rId3"/>
    <sheet name="面试四组" sheetId="4" r:id="rId4"/>
    <sheet name="面试五组" sheetId="5" r:id="rId5"/>
  </sheets>
  <definedNames>
    <definedName name="_xlnm.Print_Titles" localSheetId="1">'面试二组'!$2:$2</definedName>
    <definedName name="_xlnm.Print_Titles" localSheetId="2">'面试三组'!$2:$2</definedName>
  </definedNames>
  <calcPr fullCalcOnLoad="1"/>
</workbook>
</file>

<file path=xl/comments5.xml><?xml version="1.0" encoding="utf-8"?>
<comments xmlns="http://schemas.openxmlformats.org/spreadsheetml/2006/main">
  <authors>
    <author>作者</author>
  </authors>
  <commentList>
    <comment ref="N74" authorId="0">
      <text>
        <r>
          <rPr>
            <b/>
            <sz val="10"/>
            <rFont val="Tahoma"/>
            <family val="2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<sst xmlns="http://schemas.openxmlformats.org/spreadsheetml/2006/main" count="4380" uniqueCount="1603">
  <si>
    <t>面试时间</t>
  </si>
  <si>
    <t>招录单位</t>
  </si>
  <si>
    <t>用人部门</t>
  </si>
  <si>
    <t>招考职位</t>
  </si>
  <si>
    <t>职位代码</t>
  </si>
  <si>
    <t>考生姓名</t>
  </si>
  <si>
    <t>准考证号</t>
  </si>
  <si>
    <t>性别</t>
  </si>
  <si>
    <t>公共科目
笔试成绩</t>
  </si>
  <si>
    <t>专业科目
考试成绩</t>
  </si>
  <si>
    <t>面试成绩</t>
  </si>
  <si>
    <t>综合成绩</t>
  </si>
  <si>
    <t>综合成绩
排名</t>
  </si>
  <si>
    <t>备注</t>
  </si>
  <si>
    <t>面试平均分</t>
  </si>
  <si>
    <t>20日上午</t>
  </si>
  <si>
    <t>北京市朝阳区人民法院</t>
  </si>
  <si>
    <t>法警队</t>
  </si>
  <si>
    <t>司法警察</t>
  </si>
  <si>
    <t>贾琼</t>
  </si>
  <si>
    <t>046043</t>
  </si>
  <si>
    <t>男</t>
  </si>
  <si>
    <t>体检</t>
  </si>
  <si>
    <t>刘成镇</t>
  </si>
  <si>
    <t>002253</t>
  </si>
  <si>
    <t>单珊</t>
  </si>
  <si>
    <t>035564</t>
  </si>
  <si>
    <t>女</t>
  </si>
  <si>
    <t>彭辰</t>
  </si>
  <si>
    <t>060671</t>
  </si>
  <si>
    <t>普通业务庭室</t>
  </si>
  <si>
    <t>法官助理</t>
  </si>
  <si>
    <t>张琦</t>
  </si>
  <si>
    <t>019492</t>
  </si>
  <si>
    <t>陈静竺</t>
  </si>
  <si>
    <t>024134</t>
  </si>
  <si>
    <t>陈洁</t>
  </si>
  <si>
    <t>020857</t>
  </si>
  <si>
    <t>韩佳</t>
  </si>
  <si>
    <t>047334</t>
  </si>
  <si>
    <t>杨妮</t>
  </si>
  <si>
    <t>011463</t>
  </si>
  <si>
    <t>冯驰</t>
  </si>
  <si>
    <t>022162</t>
  </si>
  <si>
    <t>刘洋</t>
  </si>
  <si>
    <t>016147</t>
  </si>
  <si>
    <t>毛姗姗</t>
  </si>
  <si>
    <t>038547</t>
  </si>
  <si>
    <t>20日下午</t>
  </si>
  <si>
    <t>马颖</t>
  </si>
  <si>
    <t>027834</t>
  </si>
  <si>
    <t>张子茹</t>
  </si>
  <si>
    <t>019738</t>
  </si>
  <si>
    <t>李文科</t>
  </si>
  <si>
    <t>008884</t>
  </si>
  <si>
    <t>康聪茹</t>
  </si>
  <si>
    <t>024885</t>
  </si>
  <si>
    <t>王晓婧</t>
  </si>
  <si>
    <t>063966</t>
  </si>
  <si>
    <t>张鑫慧</t>
  </si>
  <si>
    <t>018290</t>
  </si>
  <si>
    <t>王英</t>
  </si>
  <si>
    <t>043428</t>
  </si>
  <si>
    <t>孙京</t>
  </si>
  <si>
    <t>020615</t>
  </si>
  <si>
    <t>孙晓蓉</t>
  </si>
  <si>
    <t>025650</t>
  </si>
  <si>
    <t>谢青云</t>
  </si>
  <si>
    <t>011414</t>
  </si>
  <si>
    <t>吴小金</t>
  </si>
  <si>
    <t>020495</t>
  </si>
  <si>
    <t>蒋晓彤</t>
  </si>
  <si>
    <t>025672</t>
  </si>
  <si>
    <t>姜晨</t>
  </si>
  <si>
    <t>033762</t>
  </si>
  <si>
    <t>丛琳</t>
  </si>
  <si>
    <t>043947</t>
  </si>
  <si>
    <t>赵怡婕</t>
  </si>
  <si>
    <t>019146</t>
  </si>
  <si>
    <t>陈锦洪</t>
  </si>
  <si>
    <t>034997</t>
  </si>
  <si>
    <t>21日上午</t>
  </si>
  <si>
    <t>执行局（庭）</t>
  </si>
  <si>
    <t>张帆</t>
  </si>
  <si>
    <t>030112</t>
  </si>
  <si>
    <t>王树发</t>
  </si>
  <si>
    <t>046842</t>
  </si>
  <si>
    <t>徐珂</t>
  </si>
  <si>
    <t>034764</t>
  </si>
  <si>
    <t>王都</t>
  </si>
  <si>
    <t>019319</t>
  </si>
  <si>
    <t>吴肖亭</t>
  </si>
  <si>
    <t>035326</t>
  </si>
  <si>
    <t>高伟</t>
  </si>
  <si>
    <t>020716</t>
  </si>
  <si>
    <t>林超</t>
  </si>
  <si>
    <t>020934</t>
  </si>
  <si>
    <t>贾辰</t>
  </si>
  <si>
    <t>000774</t>
  </si>
  <si>
    <t>刘绍川</t>
  </si>
  <si>
    <t>004381</t>
  </si>
  <si>
    <t>张荷</t>
  </si>
  <si>
    <t>041965</t>
  </si>
  <si>
    <t>鲁雅清</t>
  </si>
  <si>
    <t>054001</t>
  </si>
  <si>
    <t>韦冠鹏</t>
  </si>
  <si>
    <t>044167</t>
  </si>
  <si>
    <t>高媛</t>
  </si>
  <si>
    <t>051258</t>
  </si>
  <si>
    <t>21日下午</t>
  </si>
  <si>
    <t>杨捷</t>
  </si>
  <si>
    <t>022841</t>
  </si>
  <si>
    <t>035202</t>
  </si>
  <si>
    <t>夏禹</t>
  </si>
  <si>
    <t>042314</t>
  </si>
  <si>
    <t>放弃</t>
  </si>
  <si>
    <t>高天竹</t>
  </si>
  <si>
    <t>020223</t>
  </si>
  <si>
    <t>周静</t>
  </si>
  <si>
    <t>043127</t>
  </si>
  <si>
    <t>王威</t>
  </si>
  <si>
    <t>012201</t>
  </si>
  <si>
    <t>姜艾佳</t>
  </si>
  <si>
    <t>017232</t>
  </si>
  <si>
    <t>张乔乔</t>
  </si>
  <si>
    <t>016009</t>
  </si>
  <si>
    <t>孙晓晖</t>
  </si>
  <si>
    <t>029378</t>
  </si>
  <si>
    <t>张艳</t>
  </si>
  <si>
    <t>013449</t>
  </si>
  <si>
    <t>郭铖</t>
  </si>
  <si>
    <t>047468</t>
  </si>
  <si>
    <t>吴雨桐</t>
  </si>
  <si>
    <t>051391</t>
  </si>
  <si>
    <t>李珑</t>
  </si>
  <si>
    <t>057969</t>
  </si>
  <si>
    <t>张艺馨</t>
  </si>
  <si>
    <t>006757</t>
  </si>
  <si>
    <t>张凯华</t>
  </si>
  <si>
    <t>046779</t>
  </si>
  <si>
    <t>肖雄</t>
  </si>
  <si>
    <t>005731</t>
  </si>
  <si>
    <t>22日上午</t>
  </si>
  <si>
    <t>冯海宁</t>
  </si>
  <si>
    <t>042648</t>
  </si>
  <si>
    <t>张旭</t>
  </si>
  <si>
    <t>048271</t>
  </si>
  <si>
    <t>尹航</t>
  </si>
  <si>
    <t>035909</t>
  </si>
  <si>
    <t>董立新</t>
  </si>
  <si>
    <t>015908</t>
  </si>
  <si>
    <t>韩润生</t>
  </si>
  <si>
    <t>042114</t>
  </si>
  <si>
    <t>张文怡</t>
  </si>
  <si>
    <t>022196</t>
  </si>
  <si>
    <t>杨森</t>
  </si>
  <si>
    <t>022165</t>
  </si>
  <si>
    <t>郝庆进</t>
  </si>
  <si>
    <t>021412</t>
  </si>
  <si>
    <t>田松林</t>
  </si>
  <si>
    <t>053160</t>
  </si>
  <si>
    <t>林德森</t>
  </si>
  <si>
    <t>064288</t>
  </si>
  <si>
    <t>邵长超</t>
  </si>
  <si>
    <t>005200</t>
  </si>
  <si>
    <t>李元收</t>
  </si>
  <si>
    <t>016001</t>
  </si>
  <si>
    <t>张一</t>
  </si>
  <si>
    <t>027867</t>
  </si>
  <si>
    <t>22日下午</t>
  </si>
  <si>
    <t>派出法庭</t>
  </si>
  <si>
    <t>秦雅维</t>
  </si>
  <si>
    <t>048696</t>
  </si>
  <si>
    <t>于婷</t>
  </si>
  <si>
    <t>020692</t>
  </si>
  <si>
    <t>张晓明</t>
  </si>
  <si>
    <t>043513</t>
  </si>
  <si>
    <t>吴风静</t>
  </si>
  <si>
    <t>056345</t>
  </si>
  <si>
    <t>和玮</t>
  </si>
  <si>
    <t>033893</t>
  </si>
  <si>
    <t>王佳玮</t>
  </si>
  <si>
    <t>012528</t>
  </si>
  <si>
    <t>杨多多</t>
  </si>
  <si>
    <t>002177</t>
  </si>
  <si>
    <t>孔虹</t>
  </si>
  <si>
    <t>009946</t>
  </si>
  <si>
    <t>杨明</t>
  </si>
  <si>
    <t>058118</t>
  </si>
  <si>
    <t>史雅丽</t>
  </si>
  <si>
    <t>018752</t>
  </si>
  <si>
    <t>哈笑棣</t>
  </si>
  <si>
    <t>025686</t>
  </si>
  <si>
    <t>杨倩倩</t>
  </si>
  <si>
    <t>016585</t>
  </si>
  <si>
    <t>毛文蝶</t>
  </si>
  <si>
    <t>013756</t>
  </si>
  <si>
    <t>毕晓宇</t>
  </si>
  <si>
    <t>036978</t>
  </si>
  <si>
    <t>邢一康</t>
  </si>
  <si>
    <t>014988</t>
  </si>
  <si>
    <t>23日上午</t>
  </si>
  <si>
    <t>黄河</t>
  </si>
  <si>
    <t>003003</t>
  </si>
  <si>
    <t>张子温</t>
  </si>
  <si>
    <t>015873</t>
  </si>
  <si>
    <t>孟睿</t>
  </si>
  <si>
    <t>057866</t>
  </si>
  <si>
    <t>张兆锋</t>
  </si>
  <si>
    <t>014051</t>
  </si>
  <si>
    <t>刘茵茵</t>
  </si>
  <si>
    <t>058219</t>
  </si>
  <si>
    <t>鞠仁</t>
  </si>
  <si>
    <t>054799</t>
  </si>
  <si>
    <t>姜蕴修</t>
  </si>
  <si>
    <t>022212</t>
  </si>
  <si>
    <t>吴青沛</t>
  </si>
  <si>
    <t>040567</t>
  </si>
  <si>
    <t>杨亚辉</t>
  </si>
  <si>
    <t>001509</t>
  </si>
  <si>
    <t>罗瑶</t>
  </si>
  <si>
    <t>015624</t>
  </si>
  <si>
    <t>孙霜悦</t>
  </si>
  <si>
    <t>003323</t>
  </si>
  <si>
    <t>曲乔乔</t>
  </si>
  <si>
    <t>026805</t>
  </si>
  <si>
    <t>23日下午</t>
  </si>
  <si>
    <t>田永哲</t>
  </si>
  <si>
    <t>011423</t>
  </si>
  <si>
    <t>刘云嘉</t>
  </si>
  <si>
    <t>023035</t>
  </si>
  <si>
    <t>姚盛中</t>
  </si>
  <si>
    <t>031390</t>
  </si>
  <si>
    <t>韩跃东</t>
  </si>
  <si>
    <t>041026</t>
  </si>
  <si>
    <t>杜业达</t>
  </si>
  <si>
    <t>059510</t>
  </si>
  <si>
    <t>茹明</t>
  </si>
  <si>
    <t>029196</t>
  </si>
  <si>
    <t>许萌</t>
  </si>
  <si>
    <t>042234</t>
  </si>
  <si>
    <t>李倩瑶</t>
  </si>
  <si>
    <t>044790</t>
  </si>
  <si>
    <t>王莹</t>
  </si>
  <si>
    <t>022204</t>
  </si>
  <si>
    <t>赵星</t>
  </si>
  <si>
    <t>056251</t>
  </si>
  <si>
    <t>陶愉</t>
  </si>
  <si>
    <t>029280</t>
  </si>
  <si>
    <t>杜亚宁</t>
  </si>
  <si>
    <t>056568</t>
  </si>
  <si>
    <t>唐亮</t>
  </si>
  <si>
    <t>033822</t>
  </si>
  <si>
    <t>姜真熙</t>
  </si>
  <si>
    <t>007918</t>
  </si>
  <si>
    <t>李福来</t>
  </si>
  <si>
    <t>035397</t>
  </si>
  <si>
    <t>杨喆</t>
  </si>
  <si>
    <t>029999</t>
  </si>
  <si>
    <t>24日上午</t>
  </si>
  <si>
    <t>北京市朝阳区人民政府外事办公室</t>
  </si>
  <si>
    <t>国际交流科</t>
  </si>
  <si>
    <t>国际交流职位</t>
  </si>
  <si>
    <t>曲洁昊</t>
  </si>
  <si>
    <t>041078</t>
  </si>
  <si>
    <t>——</t>
  </si>
  <si>
    <t>谢茜</t>
  </si>
  <si>
    <t>021867</t>
  </si>
  <si>
    <t>于佳卉</t>
  </si>
  <si>
    <t>021906</t>
  </si>
  <si>
    <t>北京市朝阳区建设工程质量监督站</t>
  </si>
  <si>
    <t>质监站</t>
  </si>
  <si>
    <t>质监员</t>
  </si>
  <si>
    <t>邢颖</t>
  </si>
  <si>
    <t>045611</t>
  </si>
  <si>
    <t>陈前丞</t>
  </si>
  <si>
    <t>065842</t>
  </si>
  <si>
    <t>王基石</t>
  </si>
  <si>
    <t>059465</t>
  </si>
  <si>
    <t>北京市朝阳区望京街道办事处</t>
  </si>
  <si>
    <t>综治办</t>
  </si>
  <si>
    <t>流动人口管理</t>
  </si>
  <si>
    <t>秦佳佳</t>
  </si>
  <si>
    <t>111072700114</t>
  </si>
  <si>
    <t>工委办</t>
  </si>
  <si>
    <t>信息、调研职位</t>
  </si>
  <si>
    <t>王典</t>
  </si>
  <si>
    <t>014429</t>
  </si>
  <si>
    <t>张倩</t>
  </si>
  <si>
    <t>021957</t>
  </si>
  <si>
    <t>周丽娜</t>
  </si>
  <si>
    <t>017306</t>
  </si>
  <si>
    <t>宣传科</t>
  </si>
  <si>
    <t>调研、宣传报道</t>
  </si>
  <si>
    <t>马浩叶</t>
  </si>
  <si>
    <t>008224</t>
  </si>
  <si>
    <t>石昭慧</t>
  </si>
  <si>
    <t>021888</t>
  </si>
  <si>
    <t>北京市朝阳区望京街道办事处</t>
  </si>
  <si>
    <t>刘静</t>
  </si>
  <si>
    <t>033502</t>
  </si>
  <si>
    <t>交通安全</t>
  </si>
  <si>
    <t>马玉芳</t>
  </si>
  <si>
    <t>054195</t>
  </si>
  <si>
    <t>封冰</t>
  </si>
  <si>
    <t>023280</t>
  </si>
  <si>
    <t>吴赵旭</t>
  </si>
  <si>
    <t>040854</t>
  </si>
  <si>
    <t>张莹</t>
  </si>
  <si>
    <t>025810</t>
  </si>
  <si>
    <t>面试
平均分</t>
  </si>
  <si>
    <t>北京市朝阳区人民检察院</t>
  </si>
  <si>
    <t>检察业务部门</t>
  </si>
  <si>
    <t>检察业务职位</t>
  </si>
  <si>
    <t>李建林</t>
  </si>
  <si>
    <t>022742</t>
  </si>
  <si>
    <t>体检</t>
  </si>
  <si>
    <t>綦雅娟</t>
  </si>
  <si>
    <t>052137</t>
  </si>
  <si>
    <t>齐志杰</t>
  </si>
  <si>
    <t>029755</t>
  </si>
  <si>
    <t>张玉</t>
  </si>
  <si>
    <t>041259</t>
  </si>
  <si>
    <t>李宇璐</t>
  </si>
  <si>
    <t>022616</t>
  </si>
  <si>
    <t>魏媛媛</t>
  </si>
  <si>
    <t>011573</t>
  </si>
  <si>
    <t>杨婷</t>
  </si>
  <si>
    <t>027328</t>
  </si>
  <si>
    <t>刘冰</t>
  </si>
  <si>
    <t>014505</t>
  </si>
  <si>
    <t>李建琴</t>
  </si>
  <si>
    <t>022070</t>
  </si>
  <si>
    <t>陈铭</t>
  </si>
  <si>
    <t>049730</t>
  </si>
  <si>
    <t>翟羽佳</t>
  </si>
  <si>
    <t>046097</t>
  </si>
  <si>
    <t>练虹怡</t>
  </si>
  <si>
    <t>040040</t>
  </si>
  <si>
    <t>何楚仪</t>
  </si>
  <si>
    <t>046930</t>
  </si>
  <si>
    <t>邱雪</t>
  </si>
  <si>
    <t>014673</t>
  </si>
  <si>
    <t>庄玉杰</t>
  </si>
  <si>
    <t>035950</t>
  </si>
  <si>
    <t>李峥卉</t>
  </si>
  <si>
    <t>028514</t>
  </si>
  <si>
    <t>乔睿</t>
  </si>
  <si>
    <t>009825</t>
  </si>
  <si>
    <t>王妍</t>
  </si>
  <si>
    <t>025289</t>
  </si>
  <si>
    <t>杨玉竹</t>
  </si>
  <si>
    <t>030404</t>
  </si>
  <si>
    <t>张照奕</t>
  </si>
  <si>
    <t>061864</t>
  </si>
  <si>
    <t>检察侦查部门</t>
  </si>
  <si>
    <t>检察侦查职位</t>
  </si>
  <si>
    <t>朱岱临</t>
  </si>
  <si>
    <t>014515</t>
  </si>
  <si>
    <t>姜涛</t>
  </si>
  <si>
    <t>034076</t>
  </si>
  <si>
    <t>放弃</t>
  </si>
  <si>
    <t>佟永京</t>
  </si>
  <si>
    <t>029327</t>
  </si>
  <si>
    <t>王金龙</t>
  </si>
  <si>
    <t>008737</t>
  </si>
  <si>
    <t>张凌</t>
  </si>
  <si>
    <t>036146</t>
  </si>
  <si>
    <t>贾配龙</t>
  </si>
  <si>
    <t>003039</t>
  </si>
  <si>
    <t>李曌</t>
  </si>
  <si>
    <t>021056</t>
  </si>
  <si>
    <t>陈光</t>
  </si>
  <si>
    <t>005054</t>
  </si>
  <si>
    <t>黄畅</t>
  </si>
  <si>
    <t>017817</t>
  </si>
  <si>
    <t>张超</t>
  </si>
  <si>
    <t>013835</t>
  </si>
  <si>
    <t>张栋</t>
  </si>
  <si>
    <t>013393</t>
  </si>
  <si>
    <t>王云鹏</t>
  </si>
  <si>
    <t>015276</t>
  </si>
  <si>
    <t>刘帅</t>
  </si>
  <si>
    <t>008322</t>
  </si>
  <si>
    <t>袁丁荣</t>
  </si>
  <si>
    <t>048939</t>
  </si>
  <si>
    <t>薛汉荻</t>
  </si>
  <si>
    <t>007624</t>
  </si>
  <si>
    <t>王增</t>
  </si>
  <si>
    <t>027169</t>
  </si>
  <si>
    <t>管成</t>
  </si>
  <si>
    <t>024247</t>
  </si>
  <si>
    <t>宋良</t>
  </si>
  <si>
    <t>048148</t>
  </si>
  <si>
    <t>罗彤</t>
  </si>
  <si>
    <t>045319</t>
  </si>
  <si>
    <t>张刘玉</t>
  </si>
  <si>
    <t>025931</t>
  </si>
  <si>
    <t>葛润泽</t>
  </si>
  <si>
    <t>017972</t>
  </si>
  <si>
    <t>司法警察部门</t>
  </si>
  <si>
    <t>司法警察职位</t>
  </si>
  <si>
    <t>赵继源</t>
  </si>
  <si>
    <t>009688</t>
  </si>
  <si>
    <t>黄天航</t>
  </si>
  <si>
    <t>049875</t>
  </si>
  <si>
    <t>郭语心</t>
  </si>
  <si>
    <t>042870</t>
  </si>
  <si>
    <t>李雯雯</t>
  </si>
  <si>
    <t>031951</t>
  </si>
  <si>
    <t>付幸</t>
  </si>
  <si>
    <t>042692</t>
  </si>
  <si>
    <t>北京市朝阳区财政局</t>
  </si>
  <si>
    <t>基本建设科</t>
  </si>
  <si>
    <t>财政管理</t>
  </si>
  <si>
    <t>张旭锋</t>
  </si>
  <si>
    <t>033640</t>
  </si>
  <si>
    <t>——</t>
  </si>
  <si>
    <t>李振</t>
  </si>
  <si>
    <t>029771</t>
  </si>
  <si>
    <t>宋晓颖</t>
  </si>
  <si>
    <t>054954</t>
  </si>
  <si>
    <t>行政政法科</t>
  </si>
  <si>
    <t>孟佳昕</t>
  </si>
  <si>
    <t>052491</t>
  </si>
  <si>
    <t>张梦心</t>
  </si>
  <si>
    <t>035394</t>
  </si>
  <si>
    <t>朱媛玫</t>
  </si>
  <si>
    <t>046909</t>
  </si>
  <si>
    <t>产业资金科</t>
  </si>
  <si>
    <t>张龙</t>
  </si>
  <si>
    <t>038623</t>
  </si>
  <si>
    <t>顾培钊</t>
  </si>
  <si>
    <t>044630</t>
  </si>
  <si>
    <t>向梦雅</t>
  </si>
  <si>
    <t>065565</t>
  </si>
  <si>
    <t>街乡科</t>
  </si>
  <si>
    <t>殷海然</t>
  </si>
  <si>
    <t>024169</t>
  </si>
  <si>
    <t>刘彦兵</t>
  </si>
  <si>
    <t>056955</t>
  </si>
  <si>
    <t>丁和</t>
  </si>
  <si>
    <t>054220</t>
  </si>
  <si>
    <t>社保科</t>
  </si>
  <si>
    <t>闫志娟</t>
  </si>
  <si>
    <t>055682</t>
  </si>
  <si>
    <t>谢德斌</t>
  </si>
  <si>
    <t>012318</t>
  </si>
  <si>
    <t>田栋</t>
  </si>
  <si>
    <t>023095</t>
  </si>
  <si>
    <t>北京市朝阳区财政局国库集中收付中心</t>
  </si>
  <si>
    <t>陈冰凝</t>
  </si>
  <si>
    <t>042952</t>
  </si>
  <si>
    <t>张甜</t>
  </si>
  <si>
    <t>040705</t>
  </si>
  <si>
    <t>张桂茹</t>
  </si>
  <si>
    <t>023800</t>
  </si>
  <si>
    <t>康竹军</t>
  </si>
  <si>
    <t>040198</t>
  </si>
  <si>
    <t>宋爽</t>
  </si>
  <si>
    <t>036180</t>
  </si>
  <si>
    <t>肖恩慧</t>
  </si>
  <si>
    <t>017897</t>
  </si>
  <si>
    <t>北京市朝阳区财政局预算编审中心</t>
  </si>
  <si>
    <t>花爱岩</t>
  </si>
  <si>
    <t>038496</t>
  </si>
  <si>
    <t>黎信</t>
  </si>
  <si>
    <t>004244</t>
  </si>
  <si>
    <t>吴林桓</t>
  </si>
  <si>
    <t>015317</t>
  </si>
  <si>
    <t>北京市朝阳区首都机场街道办事处</t>
  </si>
  <si>
    <t>工委办公室</t>
  </si>
  <si>
    <t>综合管理职位</t>
  </si>
  <si>
    <t>唐琴</t>
  </si>
  <si>
    <t>005136</t>
  </si>
  <si>
    <t>李莉</t>
  </si>
  <si>
    <t>001617</t>
  </si>
  <si>
    <t>刘伟</t>
  </si>
  <si>
    <t>034066</t>
  </si>
  <si>
    <t>计生办</t>
  </si>
  <si>
    <t>内勤</t>
  </si>
  <si>
    <t>赵洁</t>
  </si>
  <si>
    <t>054089</t>
  </si>
  <si>
    <t>江哲</t>
  </si>
  <si>
    <t>040732</t>
  </si>
  <si>
    <t>张茜</t>
  </si>
  <si>
    <t>041247</t>
  </si>
  <si>
    <t>北京市朝阳区和平街街道办事处</t>
  </si>
  <si>
    <t>城建科</t>
  </si>
  <si>
    <t>城市管理</t>
  </si>
  <si>
    <t>欧阳龙</t>
  </si>
  <si>
    <t>111072700206</t>
  </si>
  <si>
    <t>社区办</t>
  </si>
  <si>
    <t>社区管理</t>
  </si>
  <si>
    <t>王淑双</t>
  </si>
  <si>
    <t>029543</t>
  </si>
  <si>
    <t>王敏</t>
  </si>
  <si>
    <t>059877</t>
  </si>
  <si>
    <t>朱琳</t>
  </si>
  <si>
    <t>042229</t>
  </si>
  <si>
    <t>司法所</t>
  </si>
  <si>
    <t>司法助理员</t>
  </si>
  <si>
    <t>杜熠琳</t>
  </si>
  <si>
    <t>014298</t>
  </si>
  <si>
    <t>吴佳熹</t>
  </si>
  <si>
    <t>050755</t>
  </si>
  <si>
    <t>陈璐</t>
  </si>
  <si>
    <t>005877</t>
  </si>
  <si>
    <t>综合治理办公室</t>
  </si>
  <si>
    <t>综合治理职位</t>
  </si>
  <si>
    <t>国浩</t>
  </si>
  <si>
    <t>023615</t>
  </si>
  <si>
    <t>于焘</t>
  </si>
  <si>
    <t>061478</t>
  </si>
  <si>
    <t>北京市朝阳区和平街街道办事处</t>
  </si>
  <si>
    <t>高晛钧</t>
  </si>
  <si>
    <t>062512</t>
  </si>
  <si>
    <t>北京市朝阳区孙河地区办事处</t>
  </si>
  <si>
    <t>财政科</t>
  </si>
  <si>
    <t>财会职位</t>
  </si>
  <si>
    <t>吕凯健</t>
  </si>
  <si>
    <t>065506</t>
  </si>
  <si>
    <t>杨腾腾</t>
  </si>
  <si>
    <t>018454</t>
  </si>
  <si>
    <t>蒋楠</t>
  </si>
  <si>
    <t>045979</t>
  </si>
  <si>
    <t>朱静</t>
  </si>
  <si>
    <t>014519</t>
  </si>
  <si>
    <t>赵子晨</t>
  </si>
  <si>
    <t>028243</t>
  </si>
  <si>
    <t>王笑怡</t>
  </si>
  <si>
    <t>007314</t>
  </si>
  <si>
    <t>控违拆违办公室</t>
  </si>
  <si>
    <t>违法建设核查防控职位</t>
  </si>
  <si>
    <t>曹放</t>
  </si>
  <si>
    <t>027305</t>
  </si>
  <si>
    <t>王琮</t>
  </si>
  <si>
    <t>024767</t>
  </si>
  <si>
    <t>雷皓</t>
  </si>
  <si>
    <t>007005</t>
  </si>
  <si>
    <t>王硕</t>
  </si>
  <si>
    <t>007264</t>
  </si>
  <si>
    <t>刘丽莎</t>
  </si>
  <si>
    <t>019491</t>
  </si>
  <si>
    <t>刘子龙</t>
  </si>
  <si>
    <t>030643</t>
  </si>
  <si>
    <t>北京市朝阳区规划监察执法队</t>
  </si>
  <si>
    <t>执法队</t>
  </si>
  <si>
    <t>行政执法职位</t>
  </si>
  <si>
    <t>游雅熠</t>
  </si>
  <si>
    <t>017343</t>
  </si>
  <si>
    <t>刘晓静</t>
  </si>
  <si>
    <t>031887</t>
  </si>
  <si>
    <t>北京市朝阳区双井街道办事处</t>
  </si>
  <si>
    <t>民政科</t>
  </si>
  <si>
    <t>民政管理</t>
  </si>
  <si>
    <t>孙子懿</t>
  </si>
  <si>
    <t>020834</t>
  </si>
  <si>
    <t>罗兵兵</t>
  </si>
  <si>
    <t>028664</t>
  </si>
  <si>
    <t>付凯林</t>
  </si>
  <si>
    <t>008811</t>
  </si>
  <si>
    <t>城市建设管理</t>
  </si>
  <si>
    <t>刘鑫</t>
  </si>
  <si>
    <t>000617</t>
  </si>
  <si>
    <t>柯玲</t>
  </si>
  <si>
    <t>011311</t>
  </si>
  <si>
    <t>吴静</t>
  </si>
  <si>
    <t>027015</t>
  </si>
  <si>
    <t>北京市朝阳区金盏地区办事处</t>
  </si>
  <si>
    <t>经济发展办公室</t>
  </si>
  <si>
    <t>经济发展规划职务</t>
  </si>
  <si>
    <t>王山林</t>
  </si>
  <si>
    <t>004322</t>
  </si>
  <si>
    <t>徐璐</t>
  </si>
  <si>
    <t>006674</t>
  </si>
  <si>
    <t>周新源</t>
  </si>
  <si>
    <t>033532</t>
  </si>
  <si>
    <t>社区建设与管理办公室</t>
  </si>
  <si>
    <t>社区管理职务</t>
  </si>
  <si>
    <t>郝立志</t>
  </si>
  <si>
    <t>025769</t>
  </si>
  <si>
    <t>李羚</t>
  </si>
  <si>
    <t>036739</t>
  </si>
  <si>
    <t>于洋</t>
  </si>
  <si>
    <t>051678</t>
  </si>
  <si>
    <t>调研督查科</t>
  </si>
  <si>
    <t>综合文秘职务</t>
  </si>
  <si>
    <t>李翊赫</t>
  </si>
  <si>
    <t>033558</t>
  </si>
  <si>
    <t>梁子轩</t>
  </si>
  <si>
    <t>025255</t>
  </si>
  <si>
    <t>贾莉平</t>
  </si>
  <si>
    <t>009616</t>
  </si>
  <si>
    <t>北京市朝阳区麦子店街道办事处</t>
  </si>
  <si>
    <t>组宣科</t>
  </si>
  <si>
    <t>宣传工作</t>
  </si>
  <si>
    <t>边增芝</t>
  </si>
  <si>
    <t>063988</t>
  </si>
  <si>
    <t>李春然</t>
  </si>
  <si>
    <t>023439</t>
  </si>
  <si>
    <t>牛玉西</t>
  </si>
  <si>
    <t>007832</t>
  </si>
  <si>
    <t>北京市朝阳区南磨房地区办事处</t>
  </si>
  <si>
    <t xml:space="preserve">控违拆违干部 </t>
  </si>
  <si>
    <t>羊洋</t>
  </si>
  <si>
    <t>009400</t>
  </si>
  <si>
    <t>潘蔚然</t>
  </si>
  <si>
    <t>053620</t>
  </si>
  <si>
    <t>武莹莹</t>
  </si>
  <si>
    <t>006416</t>
  </si>
  <si>
    <t>北京市朝阳区平房地区办事处</t>
  </si>
  <si>
    <t>杨萌</t>
  </si>
  <si>
    <t>001534</t>
  </si>
  <si>
    <t>张丹</t>
  </si>
  <si>
    <t>010249</t>
  </si>
  <si>
    <t>规划建设管理科</t>
  </si>
  <si>
    <t>规划建设管理职位</t>
  </si>
  <si>
    <t>杨秀</t>
  </si>
  <si>
    <t>019641</t>
  </si>
  <si>
    <t>张君</t>
  </si>
  <si>
    <t>001083</t>
  </si>
  <si>
    <t>李莎</t>
  </si>
  <si>
    <t>008437</t>
  </si>
  <si>
    <t>杨艳娥</t>
  </si>
  <si>
    <t>005406</t>
  </si>
  <si>
    <t>中国共产主义青年团北京市朝阳区委员会</t>
  </si>
  <si>
    <t>组宣工作部</t>
  </si>
  <si>
    <t>基层团建工作岗位</t>
  </si>
  <si>
    <t>茅文青</t>
  </si>
  <si>
    <t>013918</t>
  </si>
  <si>
    <t>马婷婷</t>
  </si>
  <si>
    <t>039698</t>
  </si>
  <si>
    <t>王浩然</t>
  </si>
  <si>
    <t>005646</t>
  </si>
  <si>
    <t>北京市朝阳区城市管理综合行政执法监察局</t>
  </si>
  <si>
    <t>城管分队</t>
  </si>
  <si>
    <t>城管队员</t>
  </si>
  <si>
    <t>赵炳旭</t>
  </si>
  <si>
    <t>044742</t>
  </si>
  <si>
    <t>男</t>
  </si>
  <si>
    <t>李亚洲</t>
  </si>
  <si>
    <t>038348</t>
  </si>
  <si>
    <t>付俊华</t>
  </si>
  <si>
    <t>055905</t>
  </si>
  <si>
    <t>女</t>
  </si>
  <si>
    <t>王雪</t>
  </si>
  <si>
    <t>001553</t>
  </si>
  <si>
    <t>陈骏逸</t>
  </si>
  <si>
    <t>000700</t>
  </si>
  <si>
    <t>张书畅</t>
  </si>
  <si>
    <t>042713</t>
  </si>
  <si>
    <t>陶涌伟</t>
  </si>
  <si>
    <t>009156</t>
  </si>
  <si>
    <t>宋颂</t>
  </si>
  <si>
    <t>034701</t>
  </si>
  <si>
    <t>夏玉中</t>
  </si>
  <si>
    <t>023002</t>
  </si>
  <si>
    <t>刘豫皖</t>
  </si>
  <si>
    <t>040742</t>
  </si>
  <si>
    <t>陈天培</t>
  </si>
  <si>
    <t>013033</t>
  </si>
  <si>
    <t>廖健凯</t>
  </si>
  <si>
    <t>052558</t>
  </si>
  <si>
    <t>赵雷</t>
  </si>
  <si>
    <t>060264</t>
  </si>
  <si>
    <t>张圳</t>
  </si>
  <si>
    <t>024722</t>
  </si>
  <si>
    <t>陈烨</t>
  </si>
  <si>
    <t>022855</t>
  </si>
  <si>
    <t>张杰</t>
  </si>
  <si>
    <t>007197</t>
  </si>
  <si>
    <t>韩思璐</t>
  </si>
  <si>
    <t>053908</t>
  </si>
  <si>
    <t>李步幽</t>
  </si>
  <si>
    <t>061937</t>
  </si>
  <si>
    <t>于也</t>
  </si>
  <si>
    <t>038258</t>
  </si>
  <si>
    <t>安子昂</t>
  </si>
  <si>
    <t>063659</t>
  </si>
  <si>
    <t>李俊清</t>
  </si>
  <si>
    <t>005356</t>
  </si>
  <si>
    <t>石芃</t>
  </si>
  <si>
    <t>028161</t>
  </si>
  <si>
    <t>辛磊</t>
  </si>
  <si>
    <t>053925</t>
  </si>
  <si>
    <t>刘元豪</t>
  </si>
  <si>
    <t>003046</t>
  </si>
  <si>
    <t>陈建霞</t>
  </si>
  <si>
    <t>007239</t>
  </si>
  <si>
    <t>王双</t>
  </si>
  <si>
    <t>053116</t>
  </si>
  <si>
    <t>贾尧</t>
  </si>
  <si>
    <t>045541</t>
  </si>
  <si>
    <t>王晓明</t>
  </si>
  <si>
    <t>047395</t>
  </si>
  <si>
    <t>杨宇</t>
  </si>
  <si>
    <t>052519</t>
  </si>
  <si>
    <t>张佳琳</t>
  </si>
  <si>
    <t>059732</t>
  </si>
  <si>
    <t>北京市朝阳区太阳宫地区办事处</t>
  </si>
  <si>
    <t>控拆办</t>
  </si>
  <si>
    <t xml:space="preserve"> 控违拆违</t>
  </si>
  <si>
    <t>王靖</t>
  </si>
  <si>
    <t>046769</t>
  </si>
  <si>
    <t>刘雅妮</t>
  </si>
  <si>
    <t>016912</t>
  </si>
  <si>
    <t>靳晓亮</t>
  </si>
  <si>
    <t>012197</t>
  </si>
  <si>
    <t>党建办</t>
  </si>
  <si>
    <t>组织人事</t>
  </si>
  <si>
    <t>盛维梅</t>
  </si>
  <si>
    <t>056699</t>
  </si>
  <si>
    <t>张藩</t>
  </si>
  <si>
    <t>011866</t>
  </si>
  <si>
    <t>韩青睿</t>
  </si>
  <si>
    <t>017281</t>
  </si>
  <si>
    <t>康毅夫</t>
  </si>
  <si>
    <t>054175</t>
  </si>
  <si>
    <t>苑丹阳</t>
  </si>
  <si>
    <t>065922</t>
  </si>
  <si>
    <t>李瑶</t>
  </si>
  <si>
    <t>051536</t>
  </si>
  <si>
    <t>白凡</t>
  </si>
  <si>
    <t>019829</t>
  </si>
  <si>
    <t>房佳</t>
  </si>
  <si>
    <t>002590</t>
  </si>
  <si>
    <t>闫亚男</t>
  </si>
  <si>
    <t>033013</t>
  </si>
  <si>
    <t>北京市朝阳区东风地区办事处</t>
  </si>
  <si>
    <t>控违拆违办公室</t>
  </si>
  <si>
    <t>执法岗</t>
  </si>
  <si>
    <t>刘伟浩</t>
  </si>
  <si>
    <t>030472</t>
  </si>
  <si>
    <t>哈英俊</t>
  </si>
  <si>
    <t>053685</t>
  </si>
  <si>
    <t>北京市朝阳区管庄地区办事处</t>
  </si>
  <si>
    <t>科员</t>
  </si>
  <si>
    <t>冯廷伟</t>
  </si>
  <si>
    <t>111072701228</t>
  </si>
  <si>
    <t>社会治安综合治理办公室</t>
  </si>
  <si>
    <t>张文斌</t>
  </si>
  <si>
    <t>111072700721</t>
  </si>
  <si>
    <t>李树茂</t>
  </si>
  <si>
    <t>006095</t>
  </si>
  <si>
    <t>张轶男</t>
  </si>
  <si>
    <t>039467</t>
  </si>
  <si>
    <t>蔡晓磊</t>
  </si>
  <si>
    <t>022523</t>
  </si>
  <si>
    <t>办公室</t>
  </si>
  <si>
    <t>郝洁</t>
  </si>
  <si>
    <t>044923</t>
  </si>
  <si>
    <t>黄佩华</t>
  </si>
  <si>
    <t>001571</t>
  </si>
  <si>
    <t>顾骧</t>
  </si>
  <si>
    <t>048798</t>
  </si>
  <si>
    <t>北京市朝阳区东坝地区办事处</t>
  </si>
  <si>
    <t>司法所</t>
  </si>
  <si>
    <t>司法助理员</t>
  </si>
  <si>
    <t>阴丽霞</t>
  </si>
  <si>
    <t>039446</t>
  </si>
  <si>
    <t>周雪芹</t>
  </si>
  <si>
    <t>046910</t>
  </si>
  <si>
    <t>李培培</t>
  </si>
  <si>
    <t>033284</t>
  </si>
  <si>
    <t>穆珂</t>
  </si>
  <si>
    <t>037470</t>
  </si>
  <si>
    <t>石龙</t>
  </si>
  <si>
    <t>037402</t>
  </si>
  <si>
    <t>谷玉凤</t>
  </si>
  <si>
    <t>021096</t>
  </si>
  <si>
    <t>北京市朝阳区教育委员会</t>
  </si>
  <si>
    <t>人事科</t>
  </si>
  <si>
    <t>工资退休福利</t>
  </si>
  <si>
    <t>吴天菡</t>
  </si>
  <si>
    <t>010037</t>
  </si>
  <si>
    <t>马荟莹</t>
  </si>
  <si>
    <t>032539</t>
  </si>
  <si>
    <t>岳石生</t>
  </si>
  <si>
    <t>053714</t>
  </si>
  <si>
    <t>崔丽欣</t>
  </si>
  <si>
    <t>026740</t>
  </si>
  <si>
    <t>审计科</t>
  </si>
  <si>
    <t>审计主审职位</t>
  </si>
  <si>
    <t>许淑蕙</t>
  </si>
  <si>
    <t>016445</t>
  </si>
  <si>
    <t>郑冉</t>
  </si>
  <si>
    <t>002939</t>
  </si>
  <si>
    <t>少工委办公室</t>
  </si>
  <si>
    <t>朝阳区总辅导员</t>
  </si>
  <si>
    <t>闫野</t>
  </si>
  <si>
    <t>034803</t>
  </si>
  <si>
    <t>财务科</t>
  </si>
  <si>
    <t>资产管理岗</t>
  </si>
  <si>
    <t>王军</t>
  </si>
  <si>
    <t>003314</t>
  </si>
  <si>
    <t>谢昕</t>
  </si>
  <si>
    <t>061589</t>
  </si>
  <si>
    <t>汤楠</t>
  </si>
  <si>
    <t>020853</t>
  </si>
  <si>
    <t>团委</t>
  </si>
  <si>
    <t>团委干事</t>
  </si>
  <si>
    <t>刘博</t>
  </si>
  <si>
    <t>010869</t>
  </si>
  <si>
    <t>郭锐</t>
  </si>
  <si>
    <t>048345</t>
  </si>
  <si>
    <t>陈琼</t>
  </si>
  <si>
    <t>020951</t>
  </si>
  <si>
    <t>北京市朝阳区农村工作委员会</t>
  </si>
  <si>
    <t>农村经济发展科</t>
  </si>
  <si>
    <t>科员（农村经济研究）</t>
  </si>
  <si>
    <t>刘伟</t>
  </si>
  <si>
    <t>008847</t>
  </si>
  <si>
    <t>郭文文</t>
  </si>
  <si>
    <t>046560</t>
  </si>
  <si>
    <t>安辉</t>
  </si>
  <si>
    <t>009983</t>
  </si>
  <si>
    <t>北京市朝阳区农村集体经济办公室</t>
  </si>
  <si>
    <t>合同管理科</t>
  </si>
  <si>
    <t>徐薇</t>
  </si>
  <si>
    <t>039317</t>
  </si>
  <si>
    <t>刘欢</t>
  </si>
  <si>
    <t>062458</t>
  </si>
  <si>
    <t>魏凤</t>
  </si>
  <si>
    <t>046098</t>
  </si>
  <si>
    <t>财务审计科</t>
  </si>
  <si>
    <t>王博雅</t>
  </si>
  <si>
    <t>009154</t>
  </si>
  <si>
    <t>田文月</t>
  </si>
  <si>
    <t>049478</t>
  </si>
  <si>
    <t>穆彬</t>
  </si>
  <si>
    <t>036567</t>
  </si>
  <si>
    <t>北京市朝阳区农业综合执法大队</t>
  </si>
  <si>
    <t>组织人事科</t>
  </si>
  <si>
    <t>综合文秘职位</t>
  </si>
  <si>
    <t>王一珏</t>
  </si>
  <si>
    <t>037873</t>
  </si>
  <si>
    <t>刘维蕾</t>
  </si>
  <si>
    <t>019678</t>
  </si>
  <si>
    <t>李玉凤</t>
  </si>
  <si>
    <t>038169</t>
  </si>
  <si>
    <t>执法五科</t>
  </si>
  <si>
    <t>执法职位</t>
  </si>
  <si>
    <t>王磊</t>
  </si>
  <si>
    <t>020103</t>
  </si>
  <si>
    <t>吴楠</t>
  </si>
  <si>
    <t>034336</t>
  </si>
  <si>
    <t>何昭颖</t>
  </si>
  <si>
    <t>016357</t>
  </si>
  <si>
    <t>北京市朝阳区东湖街道办事处筹备处</t>
  </si>
  <si>
    <t>杨国徽</t>
  </si>
  <si>
    <t>025083</t>
  </si>
  <si>
    <t>邵臻萱</t>
  </si>
  <si>
    <t>040135</t>
  </si>
  <si>
    <t>曹景南</t>
  </si>
  <si>
    <t>017424</t>
  </si>
  <si>
    <t>北京市朝阳区安全生产综合执法三队（垡头）</t>
  </si>
  <si>
    <t>安监科</t>
  </si>
  <si>
    <t>安全生产执法岗位</t>
  </si>
  <si>
    <t>陶炎鑫</t>
  </si>
  <si>
    <t>039395</t>
  </si>
  <si>
    <t>闫爱娟</t>
  </si>
  <si>
    <t>043206</t>
  </si>
  <si>
    <t>尹申</t>
  </si>
  <si>
    <t>009515</t>
  </si>
  <si>
    <t>北京市朝阳区高碑店地区办事处</t>
  </si>
  <si>
    <t>社区建设与管理办公室</t>
  </si>
  <si>
    <t>社区工作职位</t>
  </si>
  <si>
    <t>刘婧雅</t>
  </si>
  <si>
    <t>033776</t>
  </si>
  <si>
    <t>耿玮</t>
  </si>
  <si>
    <t>021068</t>
  </si>
  <si>
    <t>刘丛源</t>
  </si>
  <si>
    <t>061134</t>
  </si>
  <si>
    <t>北京市朝阳区来广营地区办事处</t>
  </si>
  <si>
    <t>控违拆违</t>
  </si>
  <si>
    <t>徐佐权</t>
  </si>
  <si>
    <t>011509</t>
  </si>
  <si>
    <t>吴冬阳</t>
  </si>
  <si>
    <t>015084</t>
  </si>
  <si>
    <t>许方</t>
  </si>
  <si>
    <t>002772</t>
  </si>
  <si>
    <t>荣倩雯</t>
  </si>
  <si>
    <t>011146</t>
  </si>
  <si>
    <t>北京市朝阳区小红门地区办事处</t>
  </si>
  <si>
    <t>李媛博</t>
  </si>
  <si>
    <t>004347</t>
  </si>
  <si>
    <t>辛思行</t>
  </si>
  <si>
    <t>007603</t>
  </si>
  <si>
    <t>北京市朝阳区安全生产综合执法四队（小红门）</t>
  </si>
  <si>
    <t>李静</t>
  </si>
  <si>
    <t>024024</t>
  </si>
  <si>
    <t>田茜</t>
  </si>
  <si>
    <t>000276</t>
  </si>
  <si>
    <t>李丽</t>
  </si>
  <si>
    <t>025556</t>
  </si>
  <si>
    <t>程鹏</t>
  </si>
  <si>
    <t>015732</t>
  </si>
  <si>
    <t>臧艳运</t>
  </si>
  <si>
    <t>022938</t>
  </si>
  <si>
    <t>段敏杰</t>
  </si>
  <si>
    <t>031419</t>
  </si>
  <si>
    <t>北京市朝阳区水务局</t>
  </si>
  <si>
    <t>排水科</t>
  </si>
  <si>
    <t>排水设施运行管理职位</t>
  </si>
  <si>
    <t>王若宇</t>
  </si>
  <si>
    <t>042072</t>
  </si>
  <si>
    <t>李越</t>
  </si>
  <si>
    <t>038715</t>
  </si>
  <si>
    <t>北京市朝阳区水政监察大队</t>
  </si>
  <si>
    <t>监察队</t>
  </si>
  <si>
    <t>监察员职位</t>
  </si>
  <si>
    <t>张健</t>
  </si>
  <si>
    <t>034550</t>
  </si>
  <si>
    <t>李夏妹</t>
  </si>
  <si>
    <t>004797</t>
  </si>
  <si>
    <t>高泽鑫</t>
  </si>
  <si>
    <t>027520</t>
  </si>
  <si>
    <t>师纬凤</t>
  </si>
  <si>
    <t>061272</t>
  </si>
  <si>
    <t>谭育阳</t>
  </si>
  <si>
    <t>036085</t>
  </si>
  <si>
    <t>马宇轩</t>
  </si>
  <si>
    <t>003760</t>
  </si>
  <si>
    <t>北京市朝阳区将台地区办事处</t>
  </si>
  <si>
    <t>规划建设管理办公室</t>
  </si>
  <si>
    <t>规划建设管理</t>
  </si>
  <si>
    <t>宁蒙</t>
  </si>
  <si>
    <t>029968</t>
  </si>
  <si>
    <t>冯平</t>
  </si>
  <si>
    <t>025268</t>
  </si>
  <si>
    <t>牛大伟</t>
  </si>
  <si>
    <t>002440</t>
  </si>
  <si>
    <t>办公室文秘</t>
  </si>
  <si>
    <t>宁艺玮</t>
  </si>
  <si>
    <t>017937</t>
  </si>
  <si>
    <t>张晓敏</t>
  </si>
  <si>
    <t>036384</t>
  </si>
  <si>
    <t>魏萌</t>
  </si>
  <si>
    <t>038364</t>
  </si>
  <si>
    <t>北京市朝阳金盏金融服务园区管理委员会</t>
  </si>
  <si>
    <t>综合科</t>
  </si>
  <si>
    <t>招商管理</t>
  </si>
  <si>
    <t>赵海虹</t>
  </si>
  <si>
    <t>032236</t>
  </si>
  <si>
    <t>李昊雪</t>
  </si>
  <si>
    <t>026850</t>
  </si>
  <si>
    <t>许冰寒</t>
  </si>
  <si>
    <t>025468</t>
  </si>
  <si>
    <t>北京市朝阳区劲松街道办事处</t>
  </si>
  <si>
    <t>劳动科</t>
  </si>
  <si>
    <t>劳动监察职位</t>
  </si>
  <si>
    <t>杨凌志</t>
  </si>
  <si>
    <t>036664</t>
  </si>
  <si>
    <t>郑亮</t>
  </si>
  <si>
    <t>029041</t>
  </si>
  <si>
    <t>周俊义</t>
  </si>
  <si>
    <t>040310</t>
  </si>
  <si>
    <t>北京市朝阳区安全生产综合执法三队（酒仙桥）</t>
  </si>
  <si>
    <t>高玉忠</t>
  </si>
  <si>
    <t>024048</t>
  </si>
  <si>
    <t>刘杰</t>
  </si>
  <si>
    <t>008182</t>
  </si>
  <si>
    <t>孙志超</t>
  </si>
  <si>
    <t>022847</t>
  </si>
  <si>
    <t>北京市朝阳区统计局</t>
  </si>
  <si>
    <t>基层统计所</t>
  </si>
  <si>
    <t>专业统计</t>
  </si>
  <si>
    <t>任阔</t>
  </si>
  <si>
    <t>034609</t>
  </si>
  <si>
    <t>黄琼雨</t>
  </si>
  <si>
    <t>011928</t>
  </si>
  <si>
    <t>李桐</t>
  </si>
  <si>
    <t>042950</t>
  </si>
  <si>
    <t>鲍之珺</t>
  </si>
  <si>
    <t>062489</t>
  </si>
  <si>
    <t>郑瑜瑜</t>
  </si>
  <si>
    <t>064017</t>
  </si>
  <si>
    <t>吴思禹</t>
  </si>
  <si>
    <t>035448</t>
  </si>
  <si>
    <t>孙依娃</t>
  </si>
  <si>
    <t>058500</t>
  </si>
  <si>
    <t>唐佳宇</t>
  </si>
  <si>
    <t>042360</t>
  </si>
  <si>
    <t>李苑宾</t>
  </si>
  <si>
    <t>019145</t>
  </si>
  <si>
    <t>段蕊</t>
  </si>
  <si>
    <t>058629</t>
  </si>
  <si>
    <t>都书天</t>
  </si>
  <si>
    <t>020631</t>
  </si>
  <si>
    <t>刘丹妮</t>
  </si>
  <si>
    <t>016837</t>
  </si>
  <si>
    <t>范璐</t>
  </si>
  <si>
    <t>023422</t>
  </si>
  <si>
    <t>梁兵</t>
  </si>
  <si>
    <t>037506</t>
  </si>
  <si>
    <t>刘思宇</t>
  </si>
  <si>
    <t>027266</t>
  </si>
  <si>
    <t>张希雯</t>
  </si>
  <si>
    <t>028796</t>
  </si>
  <si>
    <t>金曦</t>
  </si>
  <si>
    <t>036862</t>
  </si>
  <si>
    <t>薛洋</t>
  </si>
  <si>
    <t>040617</t>
  </si>
  <si>
    <t>郭佳蔚</t>
  </si>
  <si>
    <t>009808</t>
  </si>
  <si>
    <t>郝若彤</t>
  </si>
  <si>
    <t>048122</t>
  </si>
  <si>
    <t>牛佳音</t>
  </si>
  <si>
    <t>004331</t>
  </si>
  <si>
    <t>北京市朝阳区王四营地区办事处</t>
  </si>
  <si>
    <t>控违拆违岗位</t>
  </si>
  <si>
    <t>何涛</t>
  </si>
  <si>
    <t>011225</t>
  </si>
  <si>
    <t>刘晗</t>
  </si>
  <si>
    <t>012893</t>
  </si>
  <si>
    <t>李瑞芳</t>
  </si>
  <si>
    <t>036628</t>
  </si>
  <si>
    <t>北京市朝阳区安全生产综合执法四队（王四营）</t>
  </si>
  <si>
    <t>全生产监察科</t>
  </si>
  <si>
    <t>张佳人</t>
  </si>
  <si>
    <t>041415</t>
  </si>
  <si>
    <t>刘忱</t>
  </si>
  <si>
    <t>043081</t>
  </si>
  <si>
    <t>侯胜男</t>
  </si>
  <si>
    <t>052128</t>
  </si>
  <si>
    <t>尹伟</t>
  </si>
  <si>
    <t>063661</t>
  </si>
  <si>
    <t>张桂茹</t>
  </si>
  <si>
    <t>059353</t>
  </si>
  <si>
    <t>付婧婧</t>
  </si>
  <si>
    <t>030901</t>
  </si>
  <si>
    <t>北京市朝阳区物价检查所</t>
  </si>
  <si>
    <t>检查科</t>
  </si>
  <si>
    <t>检查岗位</t>
  </si>
  <si>
    <t>苏玮东</t>
  </si>
  <si>
    <t>033421</t>
  </si>
  <si>
    <t>李晨</t>
  </si>
  <si>
    <t>052317</t>
  </si>
  <si>
    <t>何珊</t>
  </si>
  <si>
    <t>039294</t>
  </si>
  <si>
    <t>刘行</t>
  </si>
  <si>
    <t>032573</t>
  </si>
  <si>
    <t>放弃</t>
  </si>
  <si>
    <t>马青</t>
  </si>
  <si>
    <t>026026</t>
  </si>
  <si>
    <t>刘长春</t>
  </si>
  <si>
    <t>031435</t>
  </si>
  <si>
    <t>北京市朝阳区发展改革委</t>
  </si>
  <si>
    <t>产业促进科</t>
  </si>
  <si>
    <t>产业发展及研究岗位</t>
  </si>
  <si>
    <t>李明慧</t>
  </si>
  <si>
    <t>031544</t>
  </si>
  <si>
    <t>李伦华</t>
  </si>
  <si>
    <t>000586</t>
  </si>
  <si>
    <t>杨媚</t>
  </si>
  <si>
    <t>025459</t>
  </si>
  <si>
    <t>岳甜</t>
  </si>
  <si>
    <t>029977</t>
  </si>
  <si>
    <t>郭恺瑞</t>
  </si>
  <si>
    <t>012946</t>
  </si>
  <si>
    <t>曾奕婧</t>
  </si>
  <si>
    <t>034108</t>
  </si>
  <si>
    <t>北京市朝阳区大屯街道办事处</t>
  </si>
  <si>
    <t>财政科</t>
  </si>
  <si>
    <t>财会职位</t>
  </si>
  <si>
    <t>陈怡凌</t>
  </si>
  <si>
    <t>037172</t>
  </si>
  <si>
    <t>刘珺瑶</t>
  </si>
  <si>
    <t>042131</t>
  </si>
  <si>
    <t>唐晓彤</t>
  </si>
  <si>
    <t>037100</t>
  </si>
  <si>
    <t>社区办</t>
  </si>
  <si>
    <t>社会管理职位</t>
  </si>
  <si>
    <t>017368</t>
  </si>
  <si>
    <t>李远</t>
  </si>
  <si>
    <t>058571</t>
  </si>
  <si>
    <t>沙正华</t>
  </si>
  <si>
    <t>000967</t>
  </si>
  <si>
    <t>北京市朝阳区安贞街道办事处</t>
  </si>
  <si>
    <t>劳动和社会保障</t>
  </si>
  <si>
    <t>李尚</t>
  </si>
  <si>
    <t>111072700503</t>
  </si>
  <si>
    <t>办事处办公室</t>
  </si>
  <si>
    <t>综合行政</t>
  </si>
  <si>
    <t>田叶青</t>
  </si>
  <si>
    <t>024800</t>
  </si>
  <si>
    <t>刘浩林</t>
  </si>
  <si>
    <t>002293</t>
  </si>
  <si>
    <t>李阳</t>
  </si>
  <si>
    <t>032279</t>
  </si>
  <si>
    <t>财务</t>
  </si>
  <si>
    <t>胡凯丰</t>
  </si>
  <si>
    <t>050733</t>
  </si>
  <si>
    <t>王晓婷</t>
  </si>
  <si>
    <t>017558</t>
  </si>
  <si>
    <t>张立君</t>
  </si>
  <si>
    <t>051302</t>
  </si>
  <si>
    <t>宣教科</t>
  </si>
  <si>
    <t>文化管理</t>
  </si>
  <si>
    <t>郎宇</t>
  </si>
  <si>
    <t>015215</t>
  </si>
  <si>
    <t>隋莹</t>
  </si>
  <si>
    <t>060643</t>
  </si>
  <si>
    <t>张艺玮</t>
  </si>
  <si>
    <t>019379</t>
  </si>
  <si>
    <t>北京市朝阳区呼家楼街道办事处</t>
  </si>
  <si>
    <t>社区服务职位</t>
  </si>
  <si>
    <t>陈炳辰</t>
  </si>
  <si>
    <t>111072700905</t>
  </si>
  <si>
    <t>出纳职位</t>
  </si>
  <si>
    <t>柯彩华</t>
  </si>
  <si>
    <t>051238</t>
  </si>
  <si>
    <t>尹赛</t>
  </si>
  <si>
    <t>041526</t>
  </si>
  <si>
    <t>赵冰</t>
  </si>
  <si>
    <t>004461</t>
  </si>
  <si>
    <t>城建科</t>
  </si>
  <si>
    <t>施工工地管理</t>
  </si>
  <si>
    <t>王鑫阳</t>
  </si>
  <si>
    <t>015995</t>
  </si>
  <si>
    <t>范增</t>
  </si>
  <si>
    <t>041784</t>
  </si>
  <si>
    <t>卞迪</t>
  </si>
  <si>
    <t>023082</t>
  </si>
  <si>
    <t>宣传科</t>
  </si>
  <si>
    <t>内勤职位</t>
  </si>
  <si>
    <t>车昱晓</t>
  </si>
  <si>
    <t>039894</t>
  </si>
  <si>
    <t>姜力菲</t>
  </si>
  <si>
    <t>042101</t>
  </si>
  <si>
    <t>丁琪</t>
  </si>
  <si>
    <t>042554</t>
  </si>
  <si>
    <t>工委办</t>
  </si>
  <si>
    <t>胡宇峰</t>
  </si>
  <si>
    <t>026227</t>
  </si>
  <si>
    <t>周蔚炜</t>
  </si>
  <si>
    <t>026019</t>
  </si>
  <si>
    <t>单学韬</t>
  </si>
  <si>
    <t>003138</t>
  </si>
  <si>
    <t>北京市朝阳区社会保险基金管理中心</t>
  </si>
  <si>
    <t>登记科</t>
  </si>
  <si>
    <t>经办员</t>
  </si>
  <si>
    <t>黄西萍</t>
  </si>
  <si>
    <t>053768</t>
  </si>
  <si>
    <t>曲昊</t>
  </si>
  <si>
    <t>022749</t>
  </si>
  <si>
    <t>李安</t>
  </si>
  <si>
    <t>030563</t>
  </si>
  <si>
    <t>支付科</t>
  </si>
  <si>
    <t>王兆永</t>
  </si>
  <si>
    <t>053155</t>
  </si>
  <si>
    <t>马艳欣</t>
  </si>
  <si>
    <t>028375</t>
  </si>
  <si>
    <t>王胜伟</t>
  </si>
  <si>
    <t>048448</t>
  </si>
  <si>
    <t>北京市朝阳区劳动监察大队</t>
  </si>
  <si>
    <t>劳动监察</t>
  </si>
  <si>
    <t>监察员</t>
  </si>
  <si>
    <t>孙鑫鑫</t>
  </si>
  <si>
    <t>034471</t>
  </si>
  <si>
    <t>张茜</t>
  </si>
  <si>
    <t>020998</t>
  </si>
  <si>
    <t>魏盛阳</t>
  </si>
  <si>
    <t>014218</t>
  </si>
  <si>
    <t>北京市朝阳区医疗保险事务管理中心</t>
  </si>
  <si>
    <t>定点医疗机构管理科</t>
  </si>
  <si>
    <t>监督岗</t>
  </si>
  <si>
    <t>陈湘锦</t>
  </si>
  <si>
    <t>004127</t>
  </si>
  <si>
    <t>赵莉</t>
  </si>
  <si>
    <t>020795</t>
  </si>
  <si>
    <t>郝丽娜</t>
  </si>
  <si>
    <t>032559</t>
  </si>
  <si>
    <t>马东林</t>
  </si>
  <si>
    <t>020411</t>
  </si>
  <si>
    <t>何佩珊</t>
  </si>
  <si>
    <t>054913</t>
  </si>
  <si>
    <t>吕丽媛</t>
  </si>
  <si>
    <t>057827</t>
  </si>
  <si>
    <t>北京市朝阳区劳动人事争议仲裁院</t>
  </si>
  <si>
    <t>审理庭</t>
  </si>
  <si>
    <t>仲裁员</t>
  </si>
  <si>
    <t>卢鋆</t>
  </si>
  <si>
    <t>007600</t>
  </si>
  <si>
    <t>赵惠合宜</t>
  </si>
  <si>
    <t>038273</t>
  </si>
  <si>
    <t>王雅男</t>
  </si>
  <si>
    <t>025708</t>
  </si>
  <si>
    <t>彭博</t>
  </si>
  <si>
    <t>021968</t>
  </si>
  <si>
    <t>邓天媚</t>
  </si>
  <si>
    <t>055809</t>
  </si>
  <si>
    <t>张晓</t>
  </si>
  <si>
    <t>029776</t>
  </si>
  <si>
    <t>李新</t>
  </si>
  <si>
    <t>021745</t>
  </si>
  <si>
    <t>张静</t>
  </si>
  <si>
    <t>028448</t>
  </si>
  <si>
    <t>薛雨涓</t>
  </si>
  <si>
    <t>037038</t>
  </si>
  <si>
    <t>侯毅</t>
  </si>
  <si>
    <t>034273</t>
  </si>
  <si>
    <t>马鑫</t>
  </si>
  <si>
    <t>002297</t>
  </si>
  <si>
    <t>曾妍妍</t>
  </si>
  <si>
    <t>044304</t>
  </si>
  <si>
    <t>北京市朝阳区劳动服务管理中心</t>
  </si>
  <si>
    <t>社区就业部</t>
  </si>
  <si>
    <t>社区就业管理岗</t>
  </si>
  <si>
    <t>潘雷剑</t>
  </si>
  <si>
    <t>003099</t>
  </si>
  <si>
    <t>张孟格</t>
  </si>
  <si>
    <t>036262</t>
  </si>
  <si>
    <t>吴艳华</t>
  </si>
  <si>
    <t>005524</t>
  </si>
  <si>
    <t>王昭宇</t>
  </si>
  <si>
    <t>058399</t>
  </si>
  <si>
    <t>周源</t>
  </si>
  <si>
    <t>058806</t>
  </si>
  <si>
    <t>张焱</t>
  </si>
  <si>
    <t>054639</t>
  </si>
  <si>
    <t>北京市朝阳区团结湖街道办事处</t>
  </si>
  <si>
    <t>方博文</t>
  </si>
  <si>
    <t>018853</t>
  </si>
  <si>
    <t>金小琨</t>
  </si>
  <si>
    <t>023341</t>
  </si>
  <si>
    <t>傅娜</t>
  </si>
  <si>
    <t>029317</t>
  </si>
  <si>
    <t>张亚凯</t>
  </si>
  <si>
    <t>033128</t>
  </si>
  <si>
    <t>王瑾</t>
  </si>
  <si>
    <t>000351</t>
  </si>
  <si>
    <t>王苑璐</t>
  </si>
  <si>
    <t>018673</t>
  </si>
  <si>
    <t>韩欣</t>
  </si>
  <si>
    <t>022037</t>
  </si>
  <si>
    <t>北京市朝阳区安全生产综合执法三队（团结湖）</t>
  </si>
  <si>
    <t>张博</t>
  </si>
  <si>
    <t>049377</t>
  </si>
  <si>
    <t>魏金鑫</t>
  </si>
  <si>
    <t>045270</t>
  </si>
  <si>
    <t>许丹</t>
  </si>
  <si>
    <t>043916</t>
  </si>
  <si>
    <t>北京市朝阳区崔各庄地区办事处</t>
  </si>
  <si>
    <t>党建办公室</t>
  </si>
  <si>
    <t>肖菲</t>
  </si>
  <si>
    <t>040864</t>
  </si>
  <si>
    <t>王超</t>
  </si>
  <si>
    <t>044902</t>
  </si>
  <si>
    <t>赵耀东</t>
  </si>
  <si>
    <t>058105</t>
  </si>
  <si>
    <t>北京市朝阳区文化委员会行政执法队</t>
  </si>
  <si>
    <t>四分队</t>
  </si>
  <si>
    <t>执法队员</t>
  </si>
  <si>
    <t>于甜恬</t>
  </si>
  <si>
    <t>046856</t>
  </si>
  <si>
    <t>张茹</t>
  </si>
  <si>
    <t>029803</t>
  </si>
  <si>
    <t>胡丁玲</t>
  </si>
  <si>
    <t>028251</t>
  </si>
  <si>
    <t>北京市朝阳区香河园街道办事处</t>
  </si>
  <si>
    <t>内勤</t>
  </si>
  <si>
    <t>孙波</t>
  </si>
  <si>
    <t>015757</t>
  </si>
  <si>
    <t>刘少斐</t>
  </si>
  <si>
    <t>049762</t>
  </si>
  <si>
    <t>王慧君</t>
  </si>
  <si>
    <t>056498</t>
  </si>
  <si>
    <t>北京市朝阳区亚运村街道办事处</t>
  </si>
  <si>
    <t>城市建设管理科</t>
  </si>
  <si>
    <t>绿化、环保、施工管理岗位</t>
  </si>
  <si>
    <t>张其勇</t>
  </si>
  <si>
    <t>043047</t>
  </si>
  <si>
    <t>王乐实</t>
  </si>
  <si>
    <t>012750</t>
  </si>
  <si>
    <t>陈俊佑</t>
  </si>
  <si>
    <t>011602</t>
  </si>
  <si>
    <t>北京市朝阳区左家庄街道办事处</t>
  </si>
  <si>
    <t>社会管理</t>
  </si>
  <si>
    <t>郭赫</t>
  </si>
  <si>
    <t>010852</t>
  </si>
  <si>
    <t>杨春</t>
  </si>
  <si>
    <t>019743</t>
  </si>
  <si>
    <t>李琰</t>
  </si>
  <si>
    <t>010207</t>
  </si>
  <si>
    <t>北京市朝阳区卫生局卫生监督所</t>
  </si>
  <si>
    <t>监督站</t>
  </si>
  <si>
    <t>卫生监督综合执法</t>
  </si>
  <si>
    <t>王大伟</t>
  </si>
  <si>
    <t>053012</t>
  </si>
  <si>
    <t>黎宁</t>
  </si>
  <si>
    <t>007296</t>
  </si>
  <si>
    <t>尹秀秀</t>
  </si>
  <si>
    <t>026608</t>
  </si>
  <si>
    <t>李娅芳</t>
  </si>
  <si>
    <t>007753</t>
  </si>
  <si>
    <t>郭梦菲</t>
  </si>
  <si>
    <t>001343</t>
  </si>
  <si>
    <t>张文婷</t>
  </si>
  <si>
    <t>013732</t>
  </si>
  <si>
    <t>刘宇飞</t>
  </si>
  <si>
    <t>022968</t>
  </si>
  <si>
    <t>宋渝丹</t>
  </si>
  <si>
    <t>007722</t>
  </si>
  <si>
    <t>尚雪飞</t>
  </si>
  <si>
    <t>051955</t>
  </si>
  <si>
    <t>冯晶晶</t>
  </si>
  <si>
    <t>029529</t>
  </si>
  <si>
    <t>卢燕</t>
  </si>
  <si>
    <t>030196</t>
  </si>
  <si>
    <t>李菁</t>
  </si>
  <si>
    <t>056127</t>
  </si>
  <si>
    <t>张宝敏</t>
  </si>
  <si>
    <t>025611</t>
  </si>
  <si>
    <t>朱凌燕</t>
  </si>
  <si>
    <t>042138</t>
  </si>
  <si>
    <t>尚晓瑞</t>
  </si>
  <si>
    <t>001633</t>
  </si>
  <si>
    <t>张洪涛</t>
  </si>
  <si>
    <t>003987</t>
  </si>
  <si>
    <t>刘雪蓓</t>
  </si>
  <si>
    <t>002817</t>
  </si>
  <si>
    <t>万方君</t>
  </si>
  <si>
    <t>055068</t>
  </si>
  <si>
    <t>李景壹</t>
  </si>
  <si>
    <t>019240</t>
  </si>
  <si>
    <t>刘航</t>
  </si>
  <si>
    <t>034613</t>
  </si>
  <si>
    <t>耿梦杰</t>
  </si>
  <si>
    <t>004683</t>
  </si>
  <si>
    <t>马巍</t>
  </si>
  <si>
    <t>034740</t>
  </si>
  <si>
    <t>姜思源</t>
  </si>
  <si>
    <t>023813</t>
  </si>
  <si>
    <t>石莹</t>
  </si>
  <si>
    <t>009789</t>
  </si>
  <si>
    <t>张云</t>
  </si>
  <si>
    <t>000896</t>
  </si>
  <si>
    <t>任洁</t>
  </si>
  <si>
    <t>015201</t>
  </si>
  <si>
    <t>高丽丽</t>
  </si>
  <si>
    <t>017647</t>
  </si>
  <si>
    <t>张晓美</t>
  </si>
  <si>
    <t>031798</t>
  </si>
  <si>
    <t>武利平</t>
  </si>
  <si>
    <t>064588</t>
  </si>
  <si>
    <t>常天意</t>
  </si>
  <si>
    <t>006377</t>
  </si>
  <si>
    <t>陈宵</t>
  </si>
  <si>
    <t>039062</t>
  </si>
  <si>
    <t>刘岩</t>
  </si>
  <si>
    <t>011713</t>
  </si>
  <si>
    <t>李欢欢</t>
  </si>
  <si>
    <t>024890</t>
  </si>
  <si>
    <t>程伟</t>
  </si>
  <si>
    <t>024605</t>
  </si>
  <si>
    <t>孙爱萍</t>
  </si>
  <si>
    <t>023668</t>
  </si>
  <si>
    <t>丁筱</t>
  </si>
  <si>
    <t>030707</t>
  </si>
  <si>
    <t>董晶</t>
  </si>
  <si>
    <t>044481</t>
  </si>
  <si>
    <t>赵梦娇</t>
  </si>
  <si>
    <t>025578</t>
  </si>
  <si>
    <t>卢丽彬</t>
  </si>
  <si>
    <t>009834</t>
  </si>
  <si>
    <t>北京市朝阳区潘家园街道办事处</t>
  </si>
  <si>
    <t>组织科</t>
  </si>
  <si>
    <t>党务工作职位</t>
  </si>
  <si>
    <t>卢荣荣</t>
  </si>
  <si>
    <t>002858</t>
  </si>
  <si>
    <t>王喆</t>
  </si>
  <si>
    <t>009453</t>
  </si>
  <si>
    <t>章航</t>
  </si>
  <si>
    <t>053092</t>
  </si>
  <si>
    <t>会计职位</t>
  </si>
  <si>
    <t>李晓雅</t>
  </si>
  <si>
    <t>030685</t>
  </si>
  <si>
    <t>郭俊丽</t>
  </si>
  <si>
    <t>030381</t>
  </si>
  <si>
    <t>付萌</t>
  </si>
  <si>
    <t>020854</t>
  </si>
  <si>
    <t>城建职位</t>
  </si>
  <si>
    <t>陈炎</t>
  </si>
  <si>
    <t>111072701627</t>
  </si>
  <si>
    <t>北京市朝阳区十八里店地区办事处</t>
  </si>
  <si>
    <t>经济发展办公室</t>
  </si>
  <si>
    <t>农村集体资产管理</t>
  </si>
  <si>
    <t>李萌</t>
  </si>
  <si>
    <t>024275</t>
  </si>
  <si>
    <t>熊瑞杰</t>
  </si>
  <si>
    <t>026421</t>
  </si>
  <si>
    <t>王迪</t>
  </si>
  <si>
    <t>014451</t>
  </si>
  <si>
    <t>环境建设与保护办公室</t>
  </si>
  <si>
    <t>环境建设与保护岗</t>
  </si>
  <si>
    <t>王亚洁</t>
  </si>
  <si>
    <t>008148</t>
  </si>
  <si>
    <t>李前</t>
  </si>
  <si>
    <t>036891</t>
  </si>
  <si>
    <t>张剑白</t>
  </si>
  <si>
    <t>042973</t>
  </si>
  <si>
    <t>控违拆违管理</t>
  </si>
  <si>
    <t>张柳</t>
  </si>
  <si>
    <t>013255</t>
  </si>
  <si>
    <t>韩京江</t>
  </si>
  <si>
    <t>035130</t>
  </si>
  <si>
    <t>郑鹏炼</t>
  </si>
  <si>
    <t>005497</t>
  </si>
  <si>
    <t>北京市朝阳区奥运村街道办事处</t>
  </si>
  <si>
    <t>群团联合办公室</t>
  </si>
  <si>
    <t>综合管理职位</t>
  </si>
  <si>
    <t>007155</t>
  </si>
  <si>
    <t>马洁</t>
  </si>
  <si>
    <t>040853</t>
  </si>
  <si>
    <t>吴旭凡</t>
  </si>
  <si>
    <t>054317</t>
  </si>
  <si>
    <t>中共北京市朝阳区委党校</t>
  </si>
  <si>
    <t>党群办公室</t>
  </si>
  <si>
    <t>校刊编辑</t>
  </si>
  <si>
    <t>朱为存</t>
  </si>
  <si>
    <t>044472</t>
  </si>
  <si>
    <t>教学保障科</t>
  </si>
  <si>
    <t>网络维护</t>
  </si>
  <si>
    <t>陈霖</t>
  </si>
  <si>
    <t>042466</t>
  </si>
  <si>
    <t>李芬香</t>
  </si>
  <si>
    <t>040215</t>
  </si>
  <si>
    <t>赫威</t>
  </si>
  <si>
    <t>009313</t>
  </si>
  <si>
    <t>北京市朝阳区安监局</t>
  </si>
  <si>
    <t>生产安全事故处理科</t>
  </si>
  <si>
    <t>生产安全事故处理岗位</t>
  </si>
  <si>
    <t>牛秀兵</t>
  </si>
  <si>
    <t>014788</t>
  </si>
  <si>
    <t>刘宝磊</t>
  </si>
  <si>
    <t>000408</t>
  </si>
  <si>
    <t>都廉洁</t>
  </si>
  <si>
    <t>007117</t>
  </si>
  <si>
    <t>李倓</t>
  </si>
  <si>
    <t>011958</t>
  </si>
  <si>
    <t>赵雄</t>
  </si>
  <si>
    <t>003176</t>
  </si>
  <si>
    <t>吴丹</t>
  </si>
  <si>
    <t>021882</t>
  </si>
  <si>
    <t>北京市朝阳区环保局</t>
  </si>
  <si>
    <t>综合文秘岗</t>
  </si>
  <si>
    <t>张可心</t>
  </si>
  <si>
    <t>004061</t>
  </si>
  <si>
    <t>马志宏</t>
  </si>
  <si>
    <t>039730</t>
  </si>
  <si>
    <t>廖明丹</t>
  </si>
  <si>
    <t>000323</t>
  </si>
  <si>
    <t>北京市朝阳区环境执法监察大队</t>
  </si>
  <si>
    <t>环境监察岗位</t>
  </si>
  <si>
    <t>曹凤杰</t>
  </si>
  <si>
    <t>020780</t>
  </si>
  <si>
    <t>居阿晗</t>
  </si>
  <si>
    <t>037465</t>
  </si>
  <si>
    <t>陈丽娜</t>
  </si>
  <si>
    <t>015009</t>
  </si>
  <si>
    <t>张凯彬</t>
  </si>
  <si>
    <t>025439</t>
  </si>
  <si>
    <t>李晶</t>
  </si>
  <si>
    <t>021201</t>
  </si>
  <si>
    <t>安慧蛟</t>
  </si>
  <si>
    <t>051529</t>
  </si>
  <si>
    <t>赵丽霞</t>
  </si>
  <si>
    <t>001474</t>
  </si>
  <si>
    <t>于雷</t>
  </si>
  <si>
    <t>004661</t>
  </si>
  <si>
    <t>项惟适</t>
  </si>
  <si>
    <t>015735</t>
  </si>
  <si>
    <t>罗美娟</t>
  </si>
  <si>
    <t>001902</t>
  </si>
  <si>
    <t>苏毅</t>
  </si>
  <si>
    <t>059344</t>
  </si>
  <si>
    <t>齐予嘉</t>
  </si>
  <si>
    <t>023590</t>
  </si>
  <si>
    <t>纪颖波</t>
  </si>
  <si>
    <t>061167</t>
  </si>
  <si>
    <t>熊超然</t>
  </si>
  <si>
    <t>021375</t>
  </si>
  <si>
    <t>鲁杲翔</t>
  </si>
  <si>
    <t>033477</t>
  </si>
  <si>
    <t>北京市朝阳区民政局</t>
  </si>
  <si>
    <t>政策研究科</t>
  </si>
  <si>
    <t>综合文秘</t>
  </si>
  <si>
    <t>尹佳奇</t>
  </si>
  <si>
    <t>018951</t>
  </si>
  <si>
    <t>梁明明</t>
  </si>
  <si>
    <t>019688</t>
  </si>
  <si>
    <t>周卉</t>
  </si>
  <si>
    <t>027758</t>
  </si>
  <si>
    <t>法制工作</t>
  </si>
  <si>
    <t>朱静雯</t>
  </si>
  <si>
    <t>053864</t>
  </si>
  <si>
    <t>032640</t>
  </si>
  <si>
    <t>高斌</t>
  </si>
  <si>
    <t>054284</t>
  </si>
  <si>
    <t>政工科</t>
  </si>
  <si>
    <t>党务工作</t>
  </si>
  <si>
    <t>连钰荣</t>
  </si>
  <si>
    <t>029595</t>
  </si>
  <si>
    <t>吕聪聪</t>
  </si>
  <si>
    <t>012744</t>
  </si>
  <si>
    <t>杨学良</t>
  </si>
  <si>
    <t>008948</t>
  </si>
  <si>
    <t>社会福利救济科</t>
  </si>
  <si>
    <t>养老服务</t>
  </si>
  <si>
    <t>周露露</t>
  </si>
  <si>
    <t>011719</t>
  </si>
  <si>
    <t>杨婉</t>
  </si>
  <si>
    <t>058370</t>
  </si>
  <si>
    <t>胡子超</t>
  </si>
  <si>
    <t>063220</t>
  </si>
  <si>
    <t>北京市朝阳区旅游发展委员会</t>
  </si>
  <si>
    <t>旅游宣传</t>
  </si>
  <si>
    <t>赵瑞雪</t>
  </si>
  <si>
    <t>011099</t>
  </si>
  <si>
    <t>肖丁玲</t>
  </si>
  <si>
    <t>014965</t>
  </si>
  <si>
    <t>李会</t>
  </si>
  <si>
    <t>040461</t>
  </si>
  <si>
    <t>北京市朝阳区园林绿化局</t>
  </si>
  <si>
    <t xml:space="preserve">绿化办公室 </t>
  </si>
  <si>
    <t>园林规划职位</t>
  </si>
  <si>
    <t>梁甜甜</t>
  </si>
  <si>
    <t>021030</t>
  </si>
  <si>
    <t>安泰</t>
  </si>
  <si>
    <t>022239</t>
  </si>
  <si>
    <t>刘红艳</t>
  </si>
  <si>
    <t>051318</t>
  </si>
  <si>
    <t>园林管理职位</t>
  </si>
  <si>
    <t>胡强</t>
  </si>
  <si>
    <t>003087</t>
  </si>
  <si>
    <t>北京市朝阳区市政市容管理委员会</t>
  </si>
  <si>
    <t>林明泉</t>
  </si>
  <si>
    <t>003191</t>
  </si>
  <si>
    <t>王敏</t>
  </si>
  <si>
    <t>029756</t>
  </si>
  <si>
    <t>蔡铭</t>
  </si>
  <si>
    <t>061810</t>
  </si>
  <si>
    <t>综合管理</t>
  </si>
  <si>
    <t>尹波</t>
  </si>
  <si>
    <t>017973</t>
  </si>
  <si>
    <t>030291</t>
  </si>
  <si>
    <t>王永志</t>
  </si>
  <si>
    <t>022501</t>
  </si>
  <si>
    <t>组宣科</t>
  </si>
  <si>
    <t>对外宣传</t>
  </si>
  <si>
    <t>周航</t>
  </si>
  <si>
    <t>027293</t>
  </si>
  <si>
    <t>王辰昱</t>
  </si>
  <si>
    <t>010815</t>
  </si>
  <si>
    <t>胡渺</t>
  </si>
  <si>
    <t>065139</t>
  </si>
  <si>
    <t>北京市朝阳区建外街道办事处</t>
  </si>
  <si>
    <t>马雨桐</t>
  </si>
  <si>
    <t>041118</t>
  </si>
  <si>
    <t>王晨</t>
  </si>
  <si>
    <t>008433</t>
  </si>
  <si>
    <t>曾晓畅</t>
  </si>
  <si>
    <t>002750</t>
  </si>
  <si>
    <t>北京市朝阳区八里庄街道办事处</t>
  </si>
  <si>
    <t>047127</t>
  </si>
  <si>
    <t>劳动职位</t>
  </si>
  <si>
    <t>111072701319</t>
  </si>
  <si>
    <t>宣传职位</t>
  </si>
  <si>
    <t>李智</t>
  </si>
  <si>
    <t>012236</t>
  </si>
  <si>
    <t>张薇</t>
  </si>
  <si>
    <t>004407</t>
  </si>
  <si>
    <t>陈北辰</t>
  </si>
  <si>
    <t>016607</t>
  </si>
  <si>
    <t>北京市朝阳区朝外街道办事处</t>
  </si>
  <si>
    <t>综合办公室</t>
  </si>
  <si>
    <t>李爱璇</t>
  </si>
  <si>
    <t>017007</t>
  </si>
  <si>
    <t>樊哲</t>
  </si>
  <si>
    <t>008431</t>
  </si>
  <si>
    <t>刘梦</t>
  </si>
  <si>
    <t>043417</t>
  </si>
  <si>
    <t>宣传岗位</t>
  </si>
  <si>
    <t>王秋悦</t>
  </si>
  <si>
    <t>029837</t>
  </si>
  <si>
    <t>李妮</t>
  </si>
  <si>
    <t>030131</t>
  </si>
  <si>
    <t>金晓云</t>
  </si>
  <si>
    <t>052307</t>
  </si>
  <si>
    <t>社建办</t>
  </si>
  <si>
    <t>社区管理岗位</t>
  </si>
  <si>
    <t>杨晨</t>
  </si>
  <si>
    <t>111072700419</t>
  </si>
  <si>
    <t>倪显策</t>
  </si>
  <si>
    <t>111072701707</t>
  </si>
  <si>
    <t>低于面试平均分</t>
  </si>
  <si>
    <t>2014年上半年朝阳区考试录用公务员综合成绩汇总表（面试一组）</t>
  </si>
  <si>
    <t>2014年上半年朝阳区考试录用公务员综合成绩汇总表（面试二组）</t>
  </si>
  <si>
    <t>2014年上半年朝阳区考试录用公务员综合成绩汇总表（面试三组）</t>
  </si>
  <si>
    <t>2014年上半年朝阳区考试录用公务员综合成绩汇总表（面试四组）</t>
  </si>
  <si>
    <t>2014年上半年朝阳区考试录用公务员综合成绩汇总表（面试五组）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</si>
</sst>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;[Red]0.00"/>
  </numFmts>
  <fonts count="28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22"/>
      <name val="黑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4"/>
      <name val="仿宋_GB2312"/>
      <family val="3"/>
    </font>
    <font>
      <sz val="12"/>
      <color indexed="8"/>
      <name val="仿宋_GB2312"/>
      <family val="3"/>
    </font>
    <font>
      <u val="single"/>
      <sz val="10.8"/>
      <color indexed="12"/>
      <name val="宋体"/>
      <family val="0"/>
    </font>
    <font>
      <sz val="13"/>
      <name val="仿宋_GB2312"/>
      <family val="3"/>
    </font>
    <font>
      <b/>
      <sz val="10"/>
      <name val="Tahoma"/>
      <family val="2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0" fillId="24" borderId="0" xfId="40" applyFont="1" applyFill="1" applyBorder="1" applyAlignment="1">
      <alignment horizontal="center" vertical="center"/>
      <protection/>
    </xf>
    <xf numFmtId="0" fontId="21" fillId="24" borderId="10" xfId="40" applyFont="1" applyFill="1" applyBorder="1" applyAlignment="1">
      <alignment horizontal="center" vertical="center" wrapText="1"/>
      <protection/>
    </xf>
    <xf numFmtId="49" fontId="21" fillId="24" borderId="10" xfId="40" applyNumberFormat="1" applyFont="1" applyFill="1" applyBorder="1" applyAlignment="1">
      <alignment horizontal="center" vertical="center" wrapText="1"/>
      <protection/>
    </xf>
    <xf numFmtId="0" fontId="21" fillId="24" borderId="10" xfId="40" applyNumberFormat="1" applyFont="1" applyFill="1" applyBorder="1" applyAlignment="1">
      <alignment horizontal="center" vertical="center" wrapText="1"/>
      <protection/>
    </xf>
    <xf numFmtId="0" fontId="22" fillId="24" borderId="0" xfId="40" applyFont="1" applyFill="1" applyBorder="1" applyAlignment="1">
      <alignment horizontal="center" vertical="center"/>
      <protection/>
    </xf>
    <xf numFmtId="0" fontId="20" fillId="24" borderId="10" xfId="40" applyFont="1" applyFill="1" applyBorder="1" applyAlignment="1">
      <alignment horizontal="center" vertical="center" wrapText="1"/>
      <protection/>
    </xf>
    <xf numFmtId="0" fontId="25" fillId="24" borderId="0" xfId="40" applyFont="1" applyFill="1" applyBorder="1" applyAlignment="1">
      <alignment horizontal="center" vertical="center" wrapText="1"/>
      <protection/>
    </xf>
    <xf numFmtId="0" fontId="20" fillId="24" borderId="0" xfId="40" applyFont="1" applyFill="1" applyBorder="1" applyAlignment="1">
      <alignment horizontal="center" vertical="center" wrapText="1"/>
      <protection/>
    </xf>
    <xf numFmtId="49" fontId="20" fillId="24" borderId="0" xfId="40" applyNumberFormat="1" applyFont="1" applyFill="1" applyBorder="1" applyAlignment="1">
      <alignment horizontal="center" vertical="center"/>
      <protection/>
    </xf>
    <xf numFmtId="0" fontId="20" fillId="24" borderId="0" xfId="40" applyNumberFormat="1" applyFont="1" applyFill="1" applyBorder="1" applyAlignment="1">
      <alignment horizontal="center" vertical="center"/>
      <protection/>
    </xf>
    <xf numFmtId="176" fontId="21" fillId="24" borderId="10" xfId="40" applyNumberFormat="1" applyFont="1" applyFill="1" applyBorder="1" applyAlignment="1">
      <alignment horizontal="center" vertical="center" wrapText="1"/>
      <protection/>
    </xf>
    <xf numFmtId="177" fontId="20" fillId="24" borderId="10" xfId="40" applyNumberFormat="1" applyFont="1" applyFill="1" applyBorder="1" applyAlignment="1">
      <alignment horizontal="center" vertical="center" wrapText="1"/>
      <protection/>
    </xf>
    <xf numFmtId="49" fontId="20" fillId="24" borderId="10" xfId="40" applyNumberFormat="1" applyFont="1" applyFill="1" applyBorder="1" applyAlignment="1">
      <alignment horizontal="center" vertical="center" wrapText="1"/>
      <protection/>
    </xf>
    <xf numFmtId="0" fontId="20" fillId="24" borderId="10" xfId="40" applyFont="1" applyFill="1" applyBorder="1" applyAlignment="1">
      <alignment horizontal="center" vertical="center"/>
      <protection/>
    </xf>
    <xf numFmtId="176" fontId="20" fillId="24" borderId="10" xfId="40" applyNumberFormat="1" applyFont="1" applyFill="1" applyBorder="1" applyAlignment="1">
      <alignment horizontal="center" vertical="center"/>
      <protection/>
    </xf>
    <xf numFmtId="0" fontId="18" fillId="24" borderId="10" xfId="40" applyFill="1" applyBorder="1" applyAlignment="1">
      <alignment horizontal="center" vertical="center"/>
      <protection/>
    </xf>
    <xf numFmtId="176" fontId="20" fillId="24" borderId="0" xfId="40" applyNumberFormat="1" applyFont="1" applyFill="1" applyBorder="1" applyAlignment="1">
      <alignment horizontal="center" vertical="center"/>
      <protection/>
    </xf>
    <xf numFmtId="0" fontId="20" fillId="24" borderId="10" xfId="40" applyNumberFormat="1" applyFont="1" applyFill="1" applyBorder="1" applyAlignment="1">
      <alignment horizontal="center" vertical="center"/>
      <protection/>
    </xf>
    <xf numFmtId="49" fontId="20" fillId="24" borderId="10" xfId="40" applyNumberFormat="1" applyFont="1" applyFill="1" applyBorder="1" applyAlignment="1">
      <alignment horizontal="center" vertical="center"/>
      <protection/>
    </xf>
    <xf numFmtId="0" fontId="23" fillId="24" borderId="10" xfId="40" applyFont="1" applyFill="1" applyBorder="1" applyAlignment="1">
      <alignment horizontal="center" vertical="center" wrapText="1"/>
      <protection/>
    </xf>
    <xf numFmtId="0" fontId="19" fillId="24" borderId="11" xfId="40" applyFont="1" applyFill="1" applyBorder="1" applyAlignment="1">
      <alignment horizontal="center" vertical="center"/>
      <protection/>
    </xf>
    <xf numFmtId="0" fontId="20" fillId="24" borderId="10" xfId="40" applyFont="1" applyFill="1" applyBorder="1" applyAlignment="1">
      <alignment horizontal="center" vertical="center" wrapText="1"/>
      <protection/>
    </xf>
    <xf numFmtId="0" fontId="20" fillId="24" borderId="12" xfId="40" applyFont="1" applyFill="1" applyBorder="1" applyAlignment="1">
      <alignment horizontal="center" vertical="center" wrapText="1"/>
      <protection/>
    </xf>
    <xf numFmtId="0" fontId="20" fillId="24" borderId="13" xfId="40" applyFont="1" applyFill="1" applyBorder="1" applyAlignment="1">
      <alignment horizontal="center" vertical="center" wrapText="1"/>
      <protection/>
    </xf>
    <xf numFmtId="0" fontId="20" fillId="24" borderId="14" xfId="40" applyFont="1" applyFill="1" applyBorder="1" applyAlignment="1">
      <alignment horizontal="center" vertical="center" wrapText="1"/>
      <protection/>
    </xf>
    <xf numFmtId="178" fontId="20" fillId="24" borderId="10" xfId="40" applyNumberFormat="1" applyFont="1" applyFill="1" applyBorder="1" applyAlignment="1">
      <alignment horizontal="center" vertical="center" wrapText="1"/>
      <protection/>
    </xf>
    <xf numFmtId="178" fontId="20" fillId="24" borderId="10" xfId="40" applyNumberFormat="1" applyFont="1" applyFill="1" applyBorder="1" applyAlignment="1">
      <alignment horizontal="center" vertical="center"/>
      <protection/>
    </xf>
    <xf numFmtId="0" fontId="20" fillId="24" borderId="15" xfId="40" applyFont="1" applyFill="1" applyBorder="1" applyAlignment="1">
      <alignment horizontal="center" vertical="center" wrapText="1"/>
      <protection/>
    </xf>
    <xf numFmtId="0" fontId="20" fillId="24" borderId="0" xfId="40" applyFont="1" applyFill="1" applyBorder="1" applyAlignment="1">
      <alignment horizontal="center" vertical="center" wrapText="1"/>
      <protection/>
    </xf>
    <xf numFmtId="176" fontId="20" fillId="24" borderId="10" xfId="40" applyNumberFormat="1" applyFont="1" applyFill="1" applyBorder="1" applyAlignment="1">
      <alignment horizontal="center" vertical="center" wrapText="1"/>
      <protection/>
    </xf>
    <xf numFmtId="0" fontId="20" fillId="24" borderId="12" xfId="40" applyFont="1" applyFill="1" applyBorder="1" applyAlignment="1">
      <alignment horizontal="center" vertical="center" wrapText="1" shrinkToFit="1"/>
      <protection/>
    </xf>
    <xf numFmtId="0" fontId="20" fillId="24" borderId="13" xfId="40" applyFont="1" applyFill="1" applyBorder="1" applyAlignment="1">
      <alignment horizontal="center" vertical="center" wrapText="1" shrinkToFit="1"/>
      <protection/>
    </xf>
    <xf numFmtId="0" fontId="20" fillId="24" borderId="14" xfId="40" applyFont="1" applyFill="1" applyBorder="1" applyAlignment="1">
      <alignment horizontal="center" vertical="center" wrapText="1" shrinkToFit="1"/>
      <protection/>
    </xf>
    <xf numFmtId="176" fontId="20" fillId="24" borderId="12" xfId="40" applyNumberFormat="1" applyFont="1" applyFill="1" applyBorder="1" applyAlignment="1">
      <alignment horizontal="center" vertical="center" wrapText="1" shrinkToFit="1"/>
      <protection/>
    </xf>
    <xf numFmtId="176" fontId="20" fillId="24" borderId="13" xfId="40" applyNumberFormat="1" applyFont="1" applyFill="1" applyBorder="1" applyAlignment="1">
      <alignment horizontal="center" vertical="center" wrapText="1" shrinkToFit="1"/>
      <protection/>
    </xf>
    <xf numFmtId="176" fontId="20" fillId="24" borderId="14" xfId="40" applyNumberFormat="1" applyFont="1" applyFill="1" applyBorder="1" applyAlignment="1">
      <alignment horizontal="center" vertical="center" wrapText="1" shrinkToFit="1"/>
      <protection/>
    </xf>
    <xf numFmtId="0" fontId="20" fillId="24" borderId="10" xfId="40" applyFont="1" applyFill="1" applyBorder="1" applyAlignment="1">
      <alignment horizontal="center" vertical="center" wrapText="1" shrinkToFit="1"/>
      <protection/>
    </xf>
    <xf numFmtId="176" fontId="20" fillId="24" borderId="10" xfId="40" applyNumberFormat="1" applyFont="1" applyFill="1" applyBorder="1" applyAlignment="1">
      <alignment horizontal="center" vertical="center" wrapText="1" shrinkToFi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超链接 4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15</xdr:row>
      <xdr:rowOff>0</xdr:rowOff>
    </xdr:from>
    <xdr:ext cx="85725" cy="238125"/>
    <xdr:sp>
      <xdr:nvSpPr>
        <xdr:cNvPr id="1" name="Text Box 1"/>
        <xdr:cNvSpPr txBox="1">
          <a:spLocks noChangeArrowheads="1"/>
        </xdr:cNvSpPr>
      </xdr:nvSpPr>
      <xdr:spPr>
        <a:xfrm>
          <a:off x="9620250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73</xdr:row>
      <xdr:rowOff>0</xdr:rowOff>
    </xdr:from>
    <xdr:ext cx="85725" cy="238125"/>
    <xdr:sp>
      <xdr:nvSpPr>
        <xdr:cNvPr id="1" name="Text Box 1"/>
        <xdr:cNvSpPr txBox="1">
          <a:spLocks noChangeArrowheads="1"/>
        </xdr:cNvSpPr>
      </xdr:nvSpPr>
      <xdr:spPr>
        <a:xfrm>
          <a:off x="8439150" y="13773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120</xdr:row>
      <xdr:rowOff>0</xdr:rowOff>
    </xdr:from>
    <xdr:ext cx="85725" cy="238125"/>
    <xdr:sp>
      <xdr:nvSpPr>
        <xdr:cNvPr id="2" name="Text Box 1"/>
        <xdr:cNvSpPr txBox="1">
          <a:spLocks noChangeArrowheads="1"/>
        </xdr:cNvSpPr>
      </xdr:nvSpPr>
      <xdr:spPr>
        <a:xfrm>
          <a:off x="8439150" y="222789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266700</xdr:colOff>
      <xdr:row>122</xdr:row>
      <xdr:rowOff>47625</xdr:rowOff>
    </xdr:from>
    <xdr:ext cx="85725" cy="419100"/>
    <xdr:sp>
      <xdr:nvSpPr>
        <xdr:cNvPr id="3" name="Text Box 1"/>
        <xdr:cNvSpPr txBox="1">
          <a:spLocks noChangeArrowheads="1"/>
        </xdr:cNvSpPr>
      </xdr:nvSpPr>
      <xdr:spPr>
        <a:xfrm>
          <a:off x="7038975" y="226790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51</xdr:row>
      <xdr:rowOff>0</xdr:rowOff>
    </xdr:from>
    <xdr:ext cx="85725" cy="238125"/>
    <xdr:sp>
      <xdr:nvSpPr>
        <xdr:cNvPr id="1" name="Text Box 1"/>
        <xdr:cNvSpPr txBox="1">
          <a:spLocks noChangeArrowheads="1"/>
        </xdr:cNvSpPr>
      </xdr:nvSpPr>
      <xdr:spPr>
        <a:xfrm>
          <a:off x="10239375" y="9886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85725" cy="238125"/>
    <xdr:sp>
      <xdr:nvSpPr>
        <xdr:cNvPr id="2" name="Text Box 1"/>
        <xdr:cNvSpPr txBox="1">
          <a:spLocks noChangeArrowheads="1"/>
        </xdr:cNvSpPr>
      </xdr:nvSpPr>
      <xdr:spPr>
        <a:xfrm>
          <a:off x="10239375" y="10429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tabSelected="1" zoomScaleSheetLayoutView="100" zoomScalePageLayoutView="0" workbookViewId="0" topLeftCell="A1">
      <selection activeCell="B7" sqref="B7"/>
    </sheetView>
  </sheetViews>
  <sheetFormatPr defaultColWidth="116.00390625" defaultRowHeight="13.5"/>
  <cols>
    <col min="1" max="1" width="9.50390625" style="1" bestFit="1" customWidth="1"/>
    <col min="2" max="2" width="33.875" style="1" bestFit="1" customWidth="1"/>
    <col min="3" max="3" width="13.875" style="1" bestFit="1" customWidth="1"/>
    <col min="4" max="4" width="16.125" style="1" bestFit="1" customWidth="1"/>
    <col min="5" max="5" width="11.625" style="1" bestFit="1" customWidth="1"/>
    <col min="6" max="6" width="10.25390625" style="1" bestFit="1" customWidth="1"/>
    <col min="7" max="7" width="13.875" style="1" bestFit="1" customWidth="1"/>
    <col min="8" max="8" width="6.00390625" style="1" bestFit="1" customWidth="1"/>
    <col min="9" max="9" width="10.25390625" style="9" bestFit="1" customWidth="1"/>
    <col min="10" max="11" width="10.25390625" style="1" bestFit="1" customWidth="1"/>
    <col min="12" max="12" width="10.25390625" style="17" bestFit="1" customWidth="1"/>
    <col min="13" max="13" width="10.25390625" style="1" bestFit="1" customWidth="1"/>
    <col min="14" max="14" width="16.125" style="1" bestFit="1" customWidth="1"/>
    <col min="15" max="15" width="12.625" style="1" bestFit="1" customWidth="1"/>
    <col min="16" max="16384" width="116.00390625" style="1" customWidth="1"/>
  </cols>
  <sheetData>
    <row r="1" spans="1:15" ht="41.25" customHeight="1">
      <c r="A1" s="21" t="s">
        <v>1598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5" customFormat="1" ht="38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2" t="s">
        <v>9</v>
      </c>
      <c r="K2" s="2" t="s">
        <v>10</v>
      </c>
      <c r="L2" s="11" t="s">
        <v>11</v>
      </c>
      <c r="M2" s="2" t="s">
        <v>12</v>
      </c>
      <c r="N2" s="2" t="s">
        <v>13</v>
      </c>
      <c r="O2" s="2" t="s">
        <v>14</v>
      </c>
    </row>
    <row r="3" spans="1:15" ht="14.25">
      <c r="A3" s="20" t="s">
        <v>15</v>
      </c>
      <c r="B3" s="12" t="s">
        <v>16</v>
      </c>
      <c r="C3" s="12" t="s">
        <v>17</v>
      </c>
      <c r="D3" s="12" t="s">
        <v>18</v>
      </c>
      <c r="E3" s="12">
        <v>520501504</v>
      </c>
      <c r="F3" s="12" t="s">
        <v>19</v>
      </c>
      <c r="G3" s="12" t="s">
        <v>20</v>
      </c>
      <c r="H3" s="12" t="s">
        <v>21</v>
      </c>
      <c r="I3" s="13">
        <v>135.75</v>
      </c>
      <c r="J3" s="14">
        <v>70</v>
      </c>
      <c r="K3" s="14">
        <v>79.44</v>
      </c>
      <c r="L3" s="15">
        <f>I3*0.25+J3*0.2+K3*0.3</f>
        <v>71.7695</v>
      </c>
      <c r="M3" s="14">
        <v>1</v>
      </c>
      <c r="N3" s="14" t="s">
        <v>22</v>
      </c>
      <c r="O3" s="20">
        <v>74.13</v>
      </c>
    </row>
    <row r="4" spans="1:15" ht="14.25">
      <c r="A4" s="20"/>
      <c r="B4" s="12" t="s">
        <v>16</v>
      </c>
      <c r="C4" s="12" t="s">
        <v>17</v>
      </c>
      <c r="D4" s="12" t="s">
        <v>18</v>
      </c>
      <c r="E4" s="12">
        <v>520501504</v>
      </c>
      <c r="F4" s="12" t="s">
        <v>23</v>
      </c>
      <c r="G4" s="12" t="s">
        <v>24</v>
      </c>
      <c r="H4" s="12" t="s">
        <v>21</v>
      </c>
      <c r="I4" s="13">
        <v>132.25</v>
      </c>
      <c r="J4" s="14">
        <v>69</v>
      </c>
      <c r="K4" s="14">
        <v>79.54</v>
      </c>
      <c r="L4" s="15">
        <f aca="true" t="shared" si="0" ref="L4:L67">I4*0.25+J4*0.2+K4*0.3</f>
        <v>70.7245</v>
      </c>
      <c r="M4" s="14">
        <v>2</v>
      </c>
      <c r="N4" s="14" t="s">
        <v>22</v>
      </c>
      <c r="O4" s="20"/>
    </row>
    <row r="5" spans="1:15" ht="14.25">
      <c r="A5" s="20"/>
      <c r="B5" s="12" t="s">
        <v>16</v>
      </c>
      <c r="C5" s="12" t="s">
        <v>17</v>
      </c>
      <c r="D5" s="12" t="s">
        <v>18</v>
      </c>
      <c r="E5" s="12">
        <v>520501504</v>
      </c>
      <c r="F5" s="12" t="s">
        <v>25</v>
      </c>
      <c r="G5" s="12" t="s">
        <v>26</v>
      </c>
      <c r="H5" s="12" t="s">
        <v>27</v>
      </c>
      <c r="I5" s="13">
        <v>131.75</v>
      </c>
      <c r="J5" s="14">
        <v>67</v>
      </c>
      <c r="K5" s="14">
        <v>70.36</v>
      </c>
      <c r="L5" s="15">
        <f t="shared" si="0"/>
        <v>67.4455</v>
      </c>
      <c r="M5" s="14">
        <v>3</v>
      </c>
      <c r="N5" s="14"/>
      <c r="O5" s="20"/>
    </row>
    <row r="6" spans="1:15" ht="14.25">
      <c r="A6" s="20"/>
      <c r="B6" s="12" t="s">
        <v>16</v>
      </c>
      <c r="C6" s="12" t="s">
        <v>17</v>
      </c>
      <c r="D6" s="12" t="s">
        <v>18</v>
      </c>
      <c r="E6" s="12">
        <v>520501504</v>
      </c>
      <c r="F6" s="12" t="s">
        <v>28</v>
      </c>
      <c r="G6" s="12" t="s">
        <v>29</v>
      </c>
      <c r="H6" s="12" t="s">
        <v>21</v>
      </c>
      <c r="I6" s="13">
        <v>129.75</v>
      </c>
      <c r="J6" s="14">
        <v>69</v>
      </c>
      <c r="K6" s="14">
        <v>64.5</v>
      </c>
      <c r="L6" s="15">
        <f t="shared" si="0"/>
        <v>65.58749999999999</v>
      </c>
      <c r="M6" s="14">
        <v>4</v>
      </c>
      <c r="N6" s="14"/>
      <c r="O6" s="20"/>
    </row>
    <row r="7" spans="1:15" ht="14.25">
      <c r="A7" s="20"/>
      <c r="B7" s="12" t="s">
        <v>16</v>
      </c>
      <c r="C7" s="12" t="s">
        <v>30</v>
      </c>
      <c r="D7" s="12" t="s">
        <v>31</v>
      </c>
      <c r="E7" s="12">
        <v>520501501</v>
      </c>
      <c r="F7" s="12" t="s">
        <v>32</v>
      </c>
      <c r="G7" s="12" t="s">
        <v>33</v>
      </c>
      <c r="H7" s="12" t="s">
        <v>27</v>
      </c>
      <c r="I7" s="13">
        <v>156.5</v>
      </c>
      <c r="J7" s="14">
        <v>75</v>
      </c>
      <c r="K7" s="14">
        <v>81</v>
      </c>
      <c r="L7" s="15">
        <f t="shared" si="0"/>
        <v>78.425</v>
      </c>
      <c r="M7" s="16">
        <v>1</v>
      </c>
      <c r="N7" s="14" t="s">
        <v>22</v>
      </c>
      <c r="O7" s="20"/>
    </row>
    <row r="8" spans="1:15" ht="14.25">
      <c r="A8" s="20"/>
      <c r="B8" s="12" t="s">
        <v>16</v>
      </c>
      <c r="C8" s="12" t="s">
        <v>30</v>
      </c>
      <c r="D8" s="12" t="s">
        <v>31</v>
      </c>
      <c r="E8" s="12">
        <v>520501501</v>
      </c>
      <c r="F8" s="12" t="s">
        <v>34</v>
      </c>
      <c r="G8" s="12" t="s">
        <v>35</v>
      </c>
      <c r="H8" s="12" t="s">
        <v>27</v>
      </c>
      <c r="I8" s="13">
        <v>156</v>
      </c>
      <c r="J8" s="14">
        <v>76</v>
      </c>
      <c r="K8" s="14">
        <v>77.4</v>
      </c>
      <c r="L8" s="15">
        <f t="shared" si="0"/>
        <v>77.42</v>
      </c>
      <c r="M8" s="16">
        <v>2</v>
      </c>
      <c r="N8" s="14" t="s">
        <v>22</v>
      </c>
      <c r="O8" s="20"/>
    </row>
    <row r="9" spans="1:15" ht="14.25">
      <c r="A9" s="20"/>
      <c r="B9" s="12" t="s">
        <v>16</v>
      </c>
      <c r="C9" s="12" t="s">
        <v>30</v>
      </c>
      <c r="D9" s="12" t="s">
        <v>31</v>
      </c>
      <c r="E9" s="12">
        <v>520501501</v>
      </c>
      <c r="F9" s="12" t="s">
        <v>36</v>
      </c>
      <c r="G9" s="12" t="s">
        <v>37</v>
      </c>
      <c r="H9" s="12" t="s">
        <v>27</v>
      </c>
      <c r="I9" s="13">
        <v>153.25</v>
      </c>
      <c r="J9" s="14">
        <v>72</v>
      </c>
      <c r="K9" s="14">
        <v>66.08</v>
      </c>
      <c r="L9" s="15">
        <f t="shared" si="0"/>
        <v>72.53649999999999</v>
      </c>
      <c r="M9" s="16">
        <v>9</v>
      </c>
      <c r="N9" s="14"/>
      <c r="O9" s="20"/>
    </row>
    <row r="10" spans="1:15" ht="14.25">
      <c r="A10" s="20"/>
      <c r="B10" s="12" t="s">
        <v>16</v>
      </c>
      <c r="C10" s="12" t="s">
        <v>30</v>
      </c>
      <c r="D10" s="12" t="s">
        <v>31</v>
      </c>
      <c r="E10" s="12">
        <v>520501501</v>
      </c>
      <c r="F10" s="12" t="s">
        <v>38</v>
      </c>
      <c r="G10" s="12" t="s">
        <v>39</v>
      </c>
      <c r="H10" s="12" t="s">
        <v>27</v>
      </c>
      <c r="I10" s="13">
        <v>148.75</v>
      </c>
      <c r="J10" s="14">
        <v>84</v>
      </c>
      <c r="K10" s="14">
        <v>61.7</v>
      </c>
      <c r="L10" s="15">
        <f t="shared" si="0"/>
        <v>72.4975</v>
      </c>
      <c r="M10" s="16">
        <v>10</v>
      </c>
      <c r="N10" s="14"/>
      <c r="O10" s="20"/>
    </row>
    <row r="11" spans="1:15" ht="14.25">
      <c r="A11" s="20"/>
      <c r="B11" s="12" t="s">
        <v>16</v>
      </c>
      <c r="C11" s="12" t="s">
        <v>30</v>
      </c>
      <c r="D11" s="12" t="s">
        <v>31</v>
      </c>
      <c r="E11" s="12">
        <v>520501501</v>
      </c>
      <c r="F11" s="12" t="s">
        <v>40</v>
      </c>
      <c r="G11" s="12" t="s">
        <v>41</v>
      </c>
      <c r="H11" s="12" t="s">
        <v>27</v>
      </c>
      <c r="I11" s="13">
        <v>146.75</v>
      </c>
      <c r="J11" s="14">
        <v>73</v>
      </c>
      <c r="K11" s="14">
        <v>84.3</v>
      </c>
      <c r="L11" s="15">
        <f t="shared" si="0"/>
        <v>76.5775</v>
      </c>
      <c r="M11" s="16">
        <v>3</v>
      </c>
      <c r="N11" s="14" t="s">
        <v>22</v>
      </c>
      <c r="O11" s="20"/>
    </row>
    <row r="12" spans="1:15" ht="14.25">
      <c r="A12" s="20"/>
      <c r="B12" s="12" t="s">
        <v>16</v>
      </c>
      <c r="C12" s="12" t="s">
        <v>30</v>
      </c>
      <c r="D12" s="12" t="s">
        <v>31</v>
      </c>
      <c r="E12" s="12">
        <v>520501501</v>
      </c>
      <c r="F12" s="12" t="s">
        <v>42</v>
      </c>
      <c r="G12" s="12" t="s">
        <v>43</v>
      </c>
      <c r="H12" s="12" t="s">
        <v>27</v>
      </c>
      <c r="I12" s="13">
        <v>146.75</v>
      </c>
      <c r="J12" s="14">
        <v>70</v>
      </c>
      <c r="K12" s="14">
        <v>83.2</v>
      </c>
      <c r="L12" s="15">
        <f t="shared" si="0"/>
        <v>75.64750000000001</v>
      </c>
      <c r="M12" s="16">
        <v>4</v>
      </c>
      <c r="N12" s="14" t="s">
        <v>22</v>
      </c>
      <c r="O12" s="20"/>
    </row>
    <row r="13" spans="1:15" ht="14.25">
      <c r="A13" s="20"/>
      <c r="B13" s="12" t="s">
        <v>16</v>
      </c>
      <c r="C13" s="12" t="s">
        <v>30</v>
      </c>
      <c r="D13" s="12" t="s">
        <v>31</v>
      </c>
      <c r="E13" s="12">
        <v>520501501</v>
      </c>
      <c r="F13" s="12" t="s">
        <v>44</v>
      </c>
      <c r="G13" s="12" t="s">
        <v>45</v>
      </c>
      <c r="H13" s="12" t="s">
        <v>27</v>
      </c>
      <c r="I13" s="13">
        <v>145.5</v>
      </c>
      <c r="J13" s="14">
        <v>64</v>
      </c>
      <c r="K13" s="14">
        <v>73.8</v>
      </c>
      <c r="L13" s="15">
        <f t="shared" si="0"/>
        <v>71.315</v>
      </c>
      <c r="M13" s="16">
        <v>12</v>
      </c>
      <c r="N13" s="14"/>
      <c r="O13" s="20"/>
    </row>
    <row r="14" spans="1:15" ht="14.25">
      <c r="A14" s="20"/>
      <c r="B14" s="12" t="s">
        <v>16</v>
      </c>
      <c r="C14" s="12" t="s">
        <v>30</v>
      </c>
      <c r="D14" s="12" t="s">
        <v>31</v>
      </c>
      <c r="E14" s="12">
        <v>520501501</v>
      </c>
      <c r="F14" s="12" t="s">
        <v>46</v>
      </c>
      <c r="G14" s="12" t="s">
        <v>47</v>
      </c>
      <c r="H14" s="12" t="s">
        <v>27</v>
      </c>
      <c r="I14" s="13">
        <v>145.5</v>
      </c>
      <c r="J14" s="14">
        <v>77</v>
      </c>
      <c r="K14" s="14">
        <v>68.2</v>
      </c>
      <c r="L14" s="15">
        <f t="shared" si="0"/>
        <v>72.235</v>
      </c>
      <c r="M14" s="16">
        <v>11</v>
      </c>
      <c r="N14" s="14"/>
      <c r="O14" s="20"/>
    </row>
    <row r="15" spans="1:15" ht="13.5" customHeight="1">
      <c r="A15" s="20" t="s">
        <v>48</v>
      </c>
      <c r="B15" s="12" t="s">
        <v>16</v>
      </c>
      <c r="C15" s="12" t="s">
        <v>30</v>
      </c>
      <c r="D15" s="12" t="s">
        <v>31</v>
      </c>
      <c r="E15" s="12">
        <v>520501501</v>
      </c>
      <c r="F15" s="12" t="s">
        <v>49</v>
      </c>
      <c r="G15" s="12" t="s">
        <v>50</v>
      </c>
      <c r="H15" s="12" t="s">
        <v>27</v>
      </c>
      <c r="I15" s="13">
        <v>145</v>
      </c>
      <c r="J15" s="14">
        <v>71</v>
      </c>
      <c r="K15" s="14">
        <v>64.5</v>
      </c>
      <c r="L15" s="15">
        <f t="shared" si="0"/>
        <v>69.8</v>
      </c>
      <c r="M15" s="16">
        <v>15</v>
      </c>
      <c r="N15" s="14"/>
      <c r="O15" s="20">
        <v>68.46</v>
      </c>
    </row>
    <row r="16" spans="1:15" ht="14.25">
      <c r="A16" s="20"/>
      <c r="B16" s="12" t="s">
        <v>16</v>
      </c>
      <c r="C16" s="12" t="s">
        <v>30</v>
      </c>
      <c r="D16" s="12" t="s">
        <v>31</v>
      </c>
      <c r="E16" s="12">
        <v>520501501</v>
      </c>
      <c r="F16" s="12" t="s">
        <v>51</v>
      </c>
      <c r="G16" s="12" t="s">
        <v>52</v>
      </c>
      <c r="H16" s="12" t="s">
        <v>27</v>
      </c>
      <c r="I16" s="13">
        <v>143.75</v>
      </c>
      <c r="J16" s="14">
        <v>77</v>
      </c>
      <c r="K16" s="14">
        <v>77.2</v>
      </c>
      <c r="L16" s="15">
        <f t="shared" si="0"/>
        <v>74.4975</v>
      </c>
      <c r="M16" s="16">
        <v>5</v>
      </c>
      <c r="N16" s="14" t="s">
        <v>22</v>
      </c>
      <c r="O16" s="20"/>
    </row>
    <row r="17" spans="1:15" ht="14.25">
      <c r="A17" s="20"/>
      <c r="B17" s="12" t="s">
        <v>16</v>
      </c>
      <c r="C17" s="12" t="s">
        <v>30</v>
      </c>
      <c r="D17" s="12" t="s">
        <v>31</v>
      </c>
      <c r="E17" s="12">
        <v>520501501</v>
      </c>
      <c r="F17" s="12" t="s">
        <v>53</v>
      </c>
      <c r="G17" s="12" t="s">
        <v>54</v>
      </c>
      <c r="H17" s="12" t="s">
        <v>27</v>
      </c>
      <c r="I17" s="13">
        <v>142</v>
      </c>
      <c r="J17" s="14">
        <v>69</v>
      </c>
      <c r="K17" s="14">
        <v>68.5</v>
      </c>
      <c r="L17" s="15">
        <f t="shared" si="0"/>
        <v>69.85</v>
      </c>
      <c r="M17" s="16">
        <v>14</v>
      </c>
      <c r="N17" s="14"/>
      <c r="O17" s="20"/>
    </row>
    <row r="18" spans="1:15" ht="14.25">
      <c r="A18" s="20"/>
      <c r="B18" s="12" t="s">
        <v>16</v>
      </c>
      <c r="C18" s="12" t="s">
        <v>30</v>
      </c>
      <c r="D18" s="12" t="s">
        <v>31</v>
      </c>
      <c r="E18" s="12">
        <v>520501501</v>
      </c>
      <c r="F18" s="12" t="s">
        <v>55</v>
      </c>
      <c r="G18" s="12" t="s">
        <v>56</v>
      </c>
      <c r="H18" s="12" t="s">
        <v>27</v>
      </c>
      <c r="I18" s="13">
        <v>141</v>
      </c>
      <c r="J18" s="14">
        <v>64</v>
      </c>
      <c r="K18" s="14">
        <v>65.7</v>
      </c>
      <c r="L18" s="15">
        <f t="shared" si="0"/>
        <v>67.75999999999999</v>
      </c>
      <c r="M18" s="16">
        <v>19</v>
      </c>
      <c r="N18" s="14"/>
      <c r="O18" s="20"/>
    </row>
    <row r="19" spans="1:15" ht="14.25">
      <c r="A19" s="20"/>
      <c r="B19" s="12" t="s">
        <v>16</v>
      </c>
      <c r="C19" s="12" t="s">
        <v>30</v>
      </c>
      <c r="D19" s="12" t="s">
        <v>31</v>
      </c>
      <c r="E19" s="12">
        <v>520501501</v>
      </c>
      <c r="F19" s="12" t="s">
        <v>57</v>
      </c>
      <c r="G19" s="12" t="s">
        <v>58</v>
      </c>
      <c r="H19" s="12" t="s">
        <v>27</v>
      </c>
      <c r="I19" s="13">
        <v>140.5</v>
      </c>
      <c r="J19" s="14">
        <v>52</v>
      </c>
      <c r="K19" s="14">
        <v>65.9</v>
      </c>
      <c r="L19" s="15">
        <f t="shared" si="0"/>
        <v>65.295</v>
      </c>
      <c r="M19" s="16">
        <v>23</v>
      </c>
      <c r="N19" s="14"/>
      <c r="O19" s="20"/>
    </row>
    <row r="20" spans="1:15" ht="14.25">
      <c r="A20" s="20"/>
      <c r="B20" s="12" t="s">
        <v>16</v>
      </c>
      <c r="C20" s="12" t="s">
        <v>30</v>
      </c>
      <c r="D20" s="12" t="s">
        <v>31</v>
      </c>
      <c r="E20" s="12">
        <v>520501501</v>
      </c>
      <c r="F20" s="12" t="s">
        <v>59</v>
      </c>
      <c r="G20" s="12" t="s">
        <v>60</v>
      </c>
      <c r="H20" s="12" t="s">
        <v>27</v>
      </c>
      <c r="I20" s="13">
        <v>139.5</v>
      </c>
      <c r="J20" s="14">
        <v>74</v>
      </c>
      <c r="K20" s="14">
        <v>66</v>
      </c>
      <c r="L20" s="15">
        <f t="shared" si="0"/>
        <v>69.475</v>
      </c>
      <c r="M20" s="16">
        <v>16</v>
      </c>
      <c r="N20" s="14"/>
      <c r="O20" s="20"/>
    </row>
    <row r="21" spans="1:15" ht="14.25">
      <c r="A21" s="20"/>
      <c r="B21" s="12" t="s">
        <v>16</v>
      </c>
      <c r="C21" s="12" t="s">
        <v>30</v>
      </c>
      <c r="D21" s="12" t="s">
        <v>31</v>
      </c>
      <c r="E21" s="12">
        <v>520501501</v>
      </c>
      <c r="F21" s="12" t="s">
        <v>61</v>
      </c>
      <c r="G21" s="12" t="s">
        <v>62</v>
      </c>
      <c r="H21" s="12" t="s">
        <v>27</v>
      </c>
      <c r="I21" s="13">
        <v>138.75</v>
      </c>
      <c r="J21" s="14">
        <v>77</v>
      </c>
      <c r="K21" s="14">
        <v>62.6</v>
      </c>
      <c r="L21" s="15">
        <f t="shared" si="0"/>
        <v>68.8675</v>
      </c>
      <c r="M21" s="16">
        <v>17</v>
      </c>
      <c r="N21" s="14"/>
      <c r="O21" s="20"/>
    </row>
    <row r="22" spans="1:15" ht="14.25">
      <c r="A22" s="20"/>
      <c r="B22" s="12" t="s">
        <v>16</v>
      </c>
      <c r="C22" s="12" t="s">
        <v>30</v>
      </c>
      <c r="D22" s="12" t="s">
        <v>31</v>
      </c>
      <c r="E22" s="12">
        <v>520501501</v>
      </c>
      <c r="F22" s="12" t="s">
        <v>63</v>
      </c>
      <c r="G22" s="12" t="s">
        <v>64</v>
      </c>
      <c r="H22" s="12" t="s">
        <v>27</v>
      </c>
      <c r="I22" s="13">
        <v>138.5</v>
      </c>
      <c r="J22" s="14">
        <v>77</v>
      </c>
      <c r="K22" s="14">
        <v>67.5</v>
      </c>
      <c r="L22" s="15">
        <f t="shared" si="0"/>
        <v>70.275</v>
      </c>
      <c r="M22" s="16">
        <v>13</v>
      </c>
      <c r="N22" s="14"/>
      <c r="O22" s="20"/>
    </row>
    <row r="23" spans="1:15" ht="14.25">
      <c r="A23" s="20"/>
      <c r="B23" s="12" t="s">
        <v>16</v>
      </c>
      <c r="C23" s="12" t="s">
        <v>30</v>
      </c>
      <c r="D23" s="12" t="s">
        <v>31</v>
      </c>
      <c r="E23" s="12">
        <v>520501501</v>
      </c>
      <c r="F23" s="12" t="s">
        <v>65</v>
      </c>
      <c r="G23" s="12" t="s">
        <v>66</v>
      </c>
      <c r="H23" s="12" t="s">
        <v>27</v>
      </c>
      <c r="I23" s="13">
        <v>138.25</v>
      </c>
      <c r="J23" s="14">
        <v>74</v>
      </c>
      <c r="K23" s="14">
        <v>59.8</v>
      </c>
      <c r="L23" s="15">
        <f t="shared" si="0"/>
        <v>67.3025</v>
      </c>
      <c r="M23" s="16">
        <v>21</v>
      </c>
      <c r="N23" s="14"/>
      <c r="O23" s="20"/>
    </row>
    <row r="24" spans="1:15" ht="14.25">
      <c r="A24" s="20"/>
      <c r="B24" s="12" t="s">
        <v>16</v>
      </c>
      <c r="C24" s="12" t="s">
        <v>30</v>
      </c>
      <c r="D24" s="12" t="s">
        <v>31</v>
      </c>
      <c r="E24" s="12">
        <v>520501501</v>
      </c>
      <c r="F24" s="12" t="s">
        <v>67</v>
      </c>
      <c r="G24" s="12" t="s">
        <v>68</v>
      </c>
      <c r="H24" s="12" t="s">
        <v>27</v>
      </c>
      <c r="I24" s="13">
        <v>137.75</v>
      </c>
      <c r="J24" s="14">
        <v>77</v>
      </c>
      <c r="K24" s="14">
        <v>78.4</v>
      </c>
      <c r="L24" s="15">
        <f t="shared" si="0"/>
        <v>73.3575</v>
      </c>
      <c r="M24" s="16">
        <v>7</v>
      </c>
      <c r="N24" s="14" t="s">
        <v>22</v>
      </c>
      <c r="O24" s="20"/>
    </row>
    <row r="25" spans="1:15" ht="14.25">
      <c r="A25" s="20"/>
      <c r="B25" s="12" t="s">
        <v>16</v>
      </c>
      <c r="C25" s="12" t="s">
        <v>30</v>
      </c>
      <c r="D25" s="12" t="s">
        <v>31</v>
      </c>
      <c r="E25" s="12">
        <v>520501501</v>
      </c>
      <c r="F25" s="12" t="s">
        <v>69</v>
      </c>
      <c r="G25" s="12" t="s">
        <v>70</v>
      </c>
      <c r="H25" s="12" t="s">
        <v>27</v>
      </c>
      <c r="I25" s="13">
        <v>137.5</v>
      </c>
      <c r="J25" s="14">
        <v>77</v>
      </c>
      <c r="K25" s="14">
        <v>59.3</v>
      </c>
      <c r="L25" s="15">
        <f t="shared" si="0"/>
        <v>67.565</v>
      </c>
      <c r="M25" s="16">
        <v>20</v>
      </c>
      <c r="N25" s="14"/>
      <c r="O25" s="20"/>
    </row>
    <row r="26" spans="1:15" ht="14.25">
      <c r="A26" s="20"/>
      <c r="B26" s="12" t="s">
        <v>16</v>
      </c>
      <c r="C26" s="12" t="s">
        <v>30</v>
      </c>
      <c r="D26" s="12" t="s">
        <v>31</v>
      </c>
      <c r="E26" s="12">
        <v>520501501</v>
      </c>
      <c r="F26" s="12" t="s">
        <v>71</v>
      </c>
      <c r="G26" s="12" t="s">
        <v>72</v>
      </c>
      <c r="H26" s="12" t="s">
        <v>27</v>
      </c>
      <c r="I26" s="13">
        <v>137.5</v>
      </c>
      <c r="J26" s="14">
        <v>75</v>
      </c>
      <c r="K26" s="14">
        <v>80.4</v>
      </c>
      <c r="L26" s="15">
        <f t="shared" si="0"/>
        <v>73.495</v>
      </c>
      <c r="M26" s="16">
        <v>6</v>
      </c>
      <c r="N26" s="14" t="s">
        <v>22</v>
      </c>
      <c r="O26" s="20"/>
    </row>
    <row r="27" spans="1:15" ht="14.25">
      <c r="A27" s="20"/>
      <c r="B27" s="12" t="s">
        <v>16</v>
      </c>
      <c r="C27" s="12" t="s">
        <v>30</v>
      </c>
      <c r="D27" s="12" t="s">
        <v>31</v>
      </c>
      <c r="E27" s="12">
        <v>520501501</v>
      </c>
      <c r="F27" s="12" t="s">
        <v>73</v>
      </c>
      <c r="G27" s="12" t="s">
        <v>74</v>
      </c>
      <c r="H27" s="12" t="s">
        <v>27</v>
      </c>
      <c r="I27" s="13">
        <v>137.5</v>
      </c>
      <c r="J27" s="14">
        <v>66</v>
      </c>
      <c r="K27" s="14">
        <v>65.5</v>
      </c>
      <c r="L27" s="15">
        <f t="shared" si="0"/>
        <v>67.225</v>
      </c>
      <c r="M27" s="16">
        <v>22</v>
      </c>
      <c r="N27" s="14"/>
      <c r="O27" s="20"/>
    </row>
    <row r="28" spans="1:15" ht="14.25">
      <c r="A28" s="20"/>
      <c r="B28" s="12" t="s">
        <v>16</v>
      </c>
      <c r="C28" s="12" t="s">
        <v>30</v>
      </c>
      <c r="D28" s="12" t="s">
        <v>31</v>
      </c>
      <c r="E28" s="12">
        <v>520501501</v>
      </c>
      <c r="F28" s="12" t="s">
        <v>75</v>
      </c>
      <c r="G28" s="12" t="s">
        <v>76</v>
      </c>
      <c r="H28" s="12" t="s">
        <v>27</v>
      </c>
      <c r="I28" s="13">
        <v>136.25</v>
      </c>
      <c r="J28" s="14">
        <v>70</v>
      </c>
      <c r="K28" s="14">
        <v>68.1</v>
      </c>
      <c r="L28" s="15">
        <f t="shared" si="0"/>
        <v>68.49249999999999</v>
      </c>
      <c r="M28" s="16">
        <v>18</v>
      </c>
      <c r="N28" s="14"/>
      <c r="O28" s="20"/>
    </row>
    <row r="29" spans="1:15" ht="14.25">
      <c r="A29" s="20"/>
      <c r="B29" s="12" t="s">
        <v>16</v>
      </c>
      <c r="C29" s="12" t="s">
        <v>30</v>
      </c>
      <c r="D29" s="12" t="s">
        <v>31</v>
      </c>
      <c r="E29" s="12">
        <v>520501501</v>
      </c>
      <c r="F29" s="12" t="s">
        <v>77</v>
      </c>
      <c r="G29" s="12" t="s">
        <v>78</v>
      </c>
      <c r="H29" s="12" t="s">
        <v>27</v>
      </c>
      <c r="I29" s="13">
        <v>135.5</v>
      </c>
      <c r="J29" s="14">
        <v>52</v>
      </c>
      <c r="K29" s="14">
        <v>65.58</v>
      </c>
      <c r="L29" s="15">
        <f t="shared" si="0"/>
        <v>63.949</v>
      </c>
      <c r="M29" s="16">
        <v>24</v>
      </c>
      <c r="N29" s="14"/>
      <c r="O29" s="20"/>
    </row>
    <row r="30" spans="1:15" ht="14.25">
      <c r="A30" s="20"/>
      <c r="B30" s="12" t="s">
        <v>16</v>
      </c>
      <c r="C30" s="12" t="s">
        <v>30</v>
      </c>
      <c r="D30" s="12" t="s">
        <v>31</v>
      </c>
      <c r="E30" s="12">
        <v>520501501</v>
      </c>
      <c r="F30" s="12" t="s">
        <v>79</v>
      </c>
      <c r="G30" s="12" t="s">
        <v>80</v>
      </c>
      <c r="H30" s="12" t="s">
        <v>27</v>
      </c>
      <c r="I30" s="13">
        <v>134.5</v>
      </c>
      <c r="J30" s="14">
        <v>74</v>
      </c>
      <c r="K30" s="14">
        <v>80.4</v>
      </c>
      <c r="L30" s="15">
        <f t="shared" si="0"/>
        <v>72.545</v>
      </c>
      <c r="M30" s="16">
        <v>8</v>
      </c>
      <c r="N30" s="14" t="s">
        <v>22</v>
      </c>
      <c r="O30" s="20"/>
    </row>
    <row r="31" spans="1:15" ht="14.25">
      <c r="A31" s="20" t="s">
        <v>81</v>
      </c>
      <c r="B31" s="12" t="s">
        <v>16</v>
      </c>
      <c r="C31" s="12" t="s">
        <v>82</v>
      </c>
      <c r="D31" s="12" t="s">
        <v>31</v>
      </c>
      <c r="E31" s="12">
        <v>520501502</v>
      </c>
      <c r="F31" s="12" t="s">
        <v>83</v>
      </c>
      <c r="G31" s="12" t="s">
        <v>84</v>
      </c>
      <c r="H31" s="12" t="s">
        <v>21</v>
      </c>
      <c r="I31" s="13">
        <v>144.75</v>
      </c>
      <c r="J31" s="14">
        <v>76</v>
      </c>
      <c r="K31" s="14">
        <v>77.36</v>
      </c>
      <c r="L31" s="15">
        <f t="shared" si="0"/>
        <v>74.5955</v>
      </c>
      <c r="M31" s="16">
        <v>3</v>
      </c>
      <c r="N31" s="14" t="s">
        <v>22</v>
      </c>
      <c r="O31" s="20">
        <v>72.14</v>
      </c>
    </row>
    <row r="32" spans="1:15" ht="14.25">
      <c r="A32" s="20"/>
      <c r="B32" s="12" t="s">
        <v>16</v>
      </c>
      <c r="C32" s="12" t="s">
        <v>82</v>
      </c>
      <c r="D32" s="12" t="s">
        <v>31</v>
      </c>
      <c r="E32" s="12">
        <v>520501502</v>
      </c>
      <c r="F32" s="12" t="s">
        <v>85</v>
      </c>
      <c r="G32" s="12" t="s">
        <v>86</v>
      </c>
      <c r="H32" s="12" t="s">
        <v>21</v>
      </c>
      <c r="I32" s="13">
        <v>144</v>
      </c>
      <c r="J32" s="14">
        <v>76</v>
      </c>
      <c r="K32" s="14">
        <v>60.52</v>
      </c>
      <c r="L32" s="15">
        <f t="shared" si="0"/>
        <v>69.356</v>
      </c>
      <c r="M32" s="16">
        <v>20</v>
      </c>
      <c r="N32" s="14"/>
      <c r="O32" s="20"/>
    </row>
    <row r="33" spans="1:15" ht="14.25">
      <c r="A33" s="20"/>
      <c r="B33" s="12" t="s">
        <v>16</v>
      </c>
      <c r="C33" s="12" t="s">
        <v>82</v>
      </c>
      <c r="D33" s="12" t="s">
        <v>31</v>
      </c>
      <c r="E33" s="12">
        <v>520501502</v>
      </c>
      <c r="F33" s="12" t="s">
        <v>87</v>
      </c>
      <c r="G33" s="12" t="s">
        <v>88</v>
      </c>
      <c r="H33" s="12" t="s">
        <v>21</v>
      </c>
      <c r="I33" s="13">
        <v>143.75</v>
      </c>
      <c r="J33" s="14">
        <v>86</v>
      </c>
      <c r="K33" s="14">
        <v>77.96</v>
      </c>
      <c r="L33" s="15">
        <f>I33*0.25+J33*0.2+K33*0.3</f>
        <v>76.5255</v>
      </c>
      <c r="M33" s="16">
        <v>1</v>
      </c>
      <c r="N33" s="14" t="s">
        <v>22</v>
      </c>
      <c r="O33" s="20"/>
    </row>
    <row r="34" spans="1:15" ht="14.25">
      <c r="A34" s="20"/>
      <c r="B34" s="12" t="s">
        <v>16</v>
      </c>
      <c r="C34" s="12" t="s">
        <v>82</v>
      </c>
      <c r="D34" s="12" t="s">
        <v>31</v>
      </c>
      <c r="E34" s="12">
        <v>520501502</v>
      </c>
      <c r="F34" s="12" t="s">
        <v>89</v>
      </c>
      <c r="G34" s="12" t="s">
        <v>90</v>
      </c>
      <c r="H34" s="12" t="s">
        <v>21</v>
      </c>
      <c r="I34" s="13">
        <v>141.75</v>
      </c>
      <c r="J34" s="14">
        <v>60</v>
      </c>
      <c r="K34" s="14">
        <v>70.18</v>
      </c>
      <c r="L34" s="15">
        <f t="shared" si="0"/>
        <v>68.4915</v>
      </c>
      <c r="M34" s="16">
        <v>25</v>
      </c>
      <c r="N34" s="14"/>
      <c r="O34" s="20"/>
    </row>
    <row r="35" spans="1:15" ht="14.25">
      <c r="A35" s="20"/>
      <c r="B35" s="12" t="s">
        <v>16</v>
      </c>
      <c r="C35" s="12" t="s">
        <v>82</v>
      </c>
      <c r="D35" s="12" t="s">
        <v>31</v>
      </c>
      <c r="E35" s="12">
        <v>520501502</v>
      </c>
      <c r="F35" s="12" t="s">
        <v>91</v>
      </c>
      <c r="G35" s="12" t="s">
        <v>92</v>
      </c>
      <c r="H35" s="12" t="s">
        <v>27</v>
      </c>
      <c r="I35" s="13">
        <v>141.25</v>
      </c>
      <c r="J35" s="14">
        <v>61</v>
      </c>
      <c r="K35" s="14">
        <v>69.26</v>
      </c>
      <c r="L35" s="15">
        <f t="shared" si="0"/>
        <v>68.29050000000001</v>
      </c>
      <c r="M35" s="16">
        <v>28</v>
      </c>
      <c r="N35" s="14"/>
      <c r="O35" s="20"/>
    </row>
    <row r="36" spans="1:15" ht="14.25">
      <c r="A36" s="20"/>
      <c r="B36" s="12" t="s">
        <v>16</v>
      </c>
      <c r="C36" s="12" t="s">
        <v>82</v>
      </c>
      <c r="D36" s="12" t="s">
        <v>31</v>
      </c>
      <c r="E36" s="12">
        <v>520501502</v>
      </c>
      <c r="F36" s="12" t="s">
        <v>93</v>
      </c>
      <c r="G36" s="12" t="s">
        <v>94</v>
      </c>
      <c r="H36" s="12" t="s">
        <v>21</v>
      </c>
      <c r="I36" s="13">
        <v>140.75</v>
      </c>
      <c r="J36" s="14">
        <v>70</v>
      </c>
      <c r="K36" s="14">
        <v>82.88</v>
      </c>
      <c r="L36" s="15">
        <f t="shared" si="0"/>
        <v>74.0515</v>
      </c>
      <c r="M36" s="16">
        <v>5</v>
      </c>
      <c r="N36" s="14" t="s">
        <v>22</v>
      </c>
      <c r="O36" s="20"/>
    </row>
    <row r="37" spans="1:15" ht="14.25">
      <c r="A37" s="20"/>
      <c r="B37" s="12" t="s">
        <v>16</v>
      </c>
      <c r="C37" s="12" t="s">
        <v>82</v>
      </c>
      <c r="D37" s="12" t="s">
        <v>31</v>
      </c>
      <c r="E37" s="12">
        <v>520501502</v>
      </c>
      <c r="F37" s="12" t="s">
        <v>95</v>
      </c>
      <c r="G37" s="12" t="s">
        <v>96</v>
      </c>
      <c r="H37" s="12" t="s">
        <v>27</v>
      </c>
      <c r="I37" s="13">
        <v>140.75</v>
      </c>
      <c r="J37" s="14">
        <v>68</v>
      </c>
      <c r="K37" s="14">
        <v>65.5</v>
      </c>
      <c r="L37" s="15">
        <f t="shared" si="0"/>
        <v>68.4375</v>
      </c>
      <c r="M37" s="16">
        <v>27</v>
      </c>
      <c r="N37" s="14"/>
      <c r="O37" s="20"/>
    </row>
    <row r="38" spans="1:15" ht="14.25">
      <c r="A38" s="20"/>
      <c r="B38" s="12" t="s">
        <v>16</v>
      </c>
      <c r="C38" s="12" t="s">
        <v>82</v>
      </c>
      <c r="D38" s="12" t="s">
        <v>31</v>
      </c>
      <c r="E38" s="12">
        <v>520501502</v>
      </c>
      <c r="F38" s="12" t="s">
        <v>97</v>
      </c>
      <c r="G38" s="12" t="s">
        <v>98</v>
      </c>
      <c r="H38" s="12" t="s">
        <v>21</v>
      </c>
      <c r="I38" s="13">
        <v>140.75</v>
      </c>
      <c r="J38" s="14">
        <v>65</v>
      </c>
      <c r="K38" s="14">
        <v>84.74</v>
      </c>
      <c r="L38" s="15">
        <f t="shared" si="0"/>
        <v>73.6095</v>
      </c>
      <c r="M38" s="16">
        <v>6</v>
      </c>
      <c r="N38" s="14" t="s">
        <v>22</v>
      </c>
      <c r="O38" s="20"/>
    </row>
    <row r="39" spans="1:15" ht="14.25">
      <c r="A39" s="20"/>
      <c r="B39" s="12" t="s">
        <v>16</v>
      </c>
      <c r="C39" s="12" t="s">
        <v>82</v>
      </c>
      <c r="D39" s="12" t="s">
        <v>31</v>
      </c>
      <c r="E39" s="12">
        <v>520501502</v>
      </c>
      <c r="F39" s="12" t="s">
        <v>99</v>
      </c>
      <c r="G39" s="12" t="s">
        <v>100</v>
      </c>
      <c r="H39" s="12" t="s">
        <v>21</v>
      </c>
      <c r="I39" s="13">
        <v>140.75</v>
      </c>
      <c r="J39" s="14">
        <v>72</v>
      </c>
      <c r="K39" s="14">
        <v>67.02</v>
      </c>
      <c r="L39" s="15">
        <f t="shared" si="0"/>
        <v>69.6935</v>
      </c>
      <c r="M39" s="16">
        <v>18</v>
      </c>
      <c r="N39" s="14"/>
      <c r="O39" s="20"/>
    </row>
    <row r="40" spans="1:15" ht="14.25">
      <c r="A40" s="20"/>
      <c r="B40" s="12" t="s">
        <v>16</v>
      </c>
      <c r="C40" s="12" t="s">
        <v>82</v>
      </c>
      <c r="D40" s="12" t="s">
        <v>31</v>
      </c>
      <c r="E40" s="12">
        <v>520501502</v>
      </c>
      <c r="F40" s="12" t="s">
        <v>101</v>
      </c>
      <c r="G40" s="12" t="s">
        <v>102</v>
      </c>
      <c r="H40" s="12" t="s">
        <v>27</v>
      </c>
      <c r="I40" s="13">
        <v>140.5</v>
      </c>
      <c r="J40" s="14">
        <v>71</v>
      </c>
      <c r="K40" s="14">
        <v>64.12</v>
      </c>
      <c r="L40" s="15">
        <f t="shared" si="0"/>
        <v>68.561</v>
      </c>
      <c r="M40" s="16">
        <v>23</v>
      </c>
      <c r="N40" s="14"/>
      <c r="O40" s="20"/>
    </row>
    <row r="41" spans="1:15" ht="14.25">
      <c r="A41" s="20"/>
      <c r="B41" s="12" t="s">
        <v>16</v>
      </c>
      <c r="C41" s="12" t="s">
        <v>82</v>
      </c>
      <c r="D41" s="12" t="s">
        <v>31</v>
      </c>
      <c r="E41" s="12">
        <v>520501502</v>
      </c>
      <c r="F41" s="12" t="s">
        <v>103</v>
      </c>
      <c r="G41" s="12" t="s">
        <v>104</v>
      </c>
      <c r="H41" s="12" t="s">
        <v>27</v>
      </c>
      <c r="I41" s="13">
        <v>140.5</v>
      </c>
      <c r="J41" s="14">
        <v>71</v>
      </c>
      <c r="K41" s="14">
        <v>68.76</v>
      </c>
      <c r="L41" s="15">
        <f t="shared" si="0"/>
        <v>69.953</v>
      </c>
      <c r="M41" s="16">
        <v>16</v>
      </c>
      <c r="N41" s="14"/>
      <c r="O41" s="20"/>
    </row>
    <row r="42" spans="1:15" ht="14.25">
      <c r="A42" s="20"/>
      <c r="B42" s="12" t="s">
        <v>16</v>
      </c>
      <c r="C42" s="12" t="s">
        <v>82</v>
      </c>
      <c r="D42" s="12" t="s">
        <v>31</v>
      </c>
      <c r="E42" s="12">
        <v>520501502</v>
      </c>
      <c r="F42" s="12" t="s">
        <v>105</v>
      </c>
      <c r="G42" s="12" t="s">
        <v>106</v>
      </c>
      <c r="H42" s="12" t="s">
        <v>21</v>
      </c>
      <c r="I42" s="13">
        <v>139.75</v>
      </c>
      <c r="J42" s="14">
        <v>77</v>
      </c>
      <c r="K42" s="14">
        <v>81.96</v>
      </c>
      <c r="L42" s="15">
        <f t="shared" si="0"/>
        <v>74.9255</v>
      </c>
      <c r="M42" s="16">
        <v>2</v>
      </c>
      <c r="N42" s="14" t="s">
        <v>22</v>
      </c>
      <c r="O42" s="20"/>
    </row>
    <row r="43" spans="1:15" ht="14.25">
      <c r="A43" s="20"/>
      <c r="B43" s="12" t="s">
        <v>16</v>
      </c>
      <c r="C43" s="12" t="s">
        <v>82</v>
      </c>
      <c r="D43" s="12" t="s">
        <v>31</v>
      </c>
      <c r="E43" s="12">
        <v>520501502</v>
      </c>
      <c r="F43" s="12" t="s">
        <v>107</v>
      </c>
      <c r="G43" s="12" t="s">
        <v>108</v>
      </c>
      <c r="H43" s="12" t="s">
        <v>27</v>
      </c>
      <c r="I43" s="13">
        <v>139.5</v>
      </c>
      <c r="J43" s="14">
        <v>65</v>
      </c>
      <c r="K43" s="14">
        <v>67.56</v>
      </c>
      <c r="L43" s="15">
        <f t="shared" si="0"/>
        <v>68.143</v>
      </c>
      <c r="M43" s="16">
        <v>29</v>
      </c>
      <c r="N43" s="14"/>
      <c r="O43" s="20"/>
    </row>
    <row r="44" spans="1:15" ht="14.25">
      <c r="A44" s="20" t="s">
        <v>109</v>
      </c>
      <c r="B44" s="12" t="s">
        <v>16</v>
      </c>
      <c r="C44" s="12" t="s">
        <v>82</v>
      </c>
      <c r="D44" s="12" t="s">
        <v>31</v>
      </c>
      <c r="E44" s="12">
        <v>520501502</v>
      </c>
      <c r="F44" s="12" t="s">
        <v>110</v>
      </c>
      <c r="G44" s="12" t="s">
        <v>111</v>
      </c>
      <c r="H44" s="12" t="s">
        <v>27</v>
      </c>
      <c r="I44" s="13">
        <v>138.5</v>
      </c>
      <c r="J44" s="14">
        <v>49</v>
      </c>
      <c r="K44" s="14">
        <v>65.64</v>
      </c>
      <c r="L44" s="15">
        <f t="shared" si="0"/>
        <v>64.11699999999999</v>
      </c>
      <c r="M44" s="16">
        <v>37</v>
      </c>
      <c r="N44" s="14"/>
      <c r="O44" s="20">
        <v>68.94</v>
      </c>
    </row>
    <row r="45" spans="1:15" ht="14.25">
      <c r="A45" s="20"/>
      <c r="B45" s="12" t="s">
        <v>16</v>
      </c>
      <c r="C45" s="12" t="s">
        <v>82</v>
      </c>
      <c r="D45" s="12" t="s">
        <v>31</v>
      </c>
      <c r="E45" s="12">
        <v>520501502</v>
      </c>
      <c r="F45" s="12" t="s">
        <v>83</v>
      </c>
      <c r="G45" s="12" t="s">
        <v>112</v>
      </c>
      <c r="H45" s="12" t="s">
        <v>21</v>
      </c>
      <c r="I45" s="13">
        <v>138.5</v>
      </c>
      <c r="J45" s="14">
        <v>77</v>
      </c>
      <c r="K45" s="14">
        <v>64.2</v>
      </c>
      <c r="L45" s="15">
        <f t="shared" si="0"/>
        <v>69.285</v>
      </c>
      <c r="M45" s="16">
        <v>22</v>
      </c>
      <c r="N45" s="14"/>
      <c r="O45" s="20"/>
    </row>
    <row r="46" spans="1:15" ht="14.25">
      <c r="A46" s="20"/>
      <c r="B46" s="12" t="s">
        <v>16</v>
      </c>
      <c r="C46" s="12" t="s">
        <v>82</v>
      </c>
      <c r="D46" s="12" t="s">
        <v>31</v>
      </c>
      <c r="E46" s="12">
        <v>520501502</v>
      </c>
      <c r="F46" s="12" t="s">
        <v>113</v>
      </c>
      <c r="G46" s="12" t="s">
        <v>114</v>
      </c>
      <c r="H46" s="12" t="s">
        <v>21</v>
      </c>
      <c r="I46" s="13">
        <v>138.5</v>
      </c>
      <c r="J46" s="14">
        <v>76</v>
      </c>
      <c r="K46" s="14" t="s">
        <v>115</v>
      </c>
      <c r="L46" s="15">
        <f>I46*0.25+J46*0.2</f>
        <v>49.825</v>
      </c>
      <c r="M46" s="16">
        <v>38</v>
      </c>
      <c r="N46" s="14"/>
      <c r="O46" s="20"/>
    </row>
    <row r="47" spans="1:15" ht="14.25">
      <c r="A47" s="20"/>
      <c r="B47" s="12" t="s">
        <v>16</v>
      </c>
      <c r="C47" s="12" t="s">
        <v>82</v>
      </c>
      <c r="D47" s="12" t="s">
        <v>31</v>
      </c>
      <c r="E47" s="12">
        <v>520501502</v>
      </c>
      <c r="F47" s="12" t="s">
        <v>116</v>
      </c>
      <c r="G47" s="12" t="s">
        <v>117</v>
      </c>
      <c r="H47" s="12" t="s">
        <v>27</v>
      </c>
      <c r="I47" s="13">
        <v>138.25</v>
      </c>
      <c r="J47" s="14">
        <v>68</v>
      </c>
      <c r="K47" s="14">
        <v>70.62</v>
      </c>
      <c r="L47" s="15">
        <f t="shared" si="0"/>
        <v>69.3485</v>
      </c>
      <c r="M47" s="16">
        <v>21</v>
      </c>
      <c r="N47" s="14"/>
      <c r="O47" s="20"/>
    </row>
    <row r="48" spans="1:15" ht="14.25">
      <c r="A48" s="20"/>
      <c r="B48" s="12" t="s">
        <v>16</v>
      </c>
      <c r="C48" s="12" t="s">
        <v>82</v>
      </c>
      <c r="D48" s="12" t="s">
        <v>31</v>
      </c>
      <c r="E48" s="12">
        <v>520501502</v>
      </c>
      <c r="F48" s="12" t="s">
        <v>118</v>
      </c>
      <c r="G48" s="12" t="s">
        <v>119</v>
      </c>
      <c r="H48" s="12" t="s">
        <v>27</v>
      </c>
      <c r="I48" s="13">
        <v>138.25</v>
      </c>
      <c r="J48" s="14">
        <v>65</v>
      </c>
      <c r="K48" s="14">
        <v>63.12</v>
      </c>
      <c r="L48" s="15">
        <f t="shared" si="0"/>
        <v>66.4985</v>
      </c>
      <c r="M48" s="16">
        <v>36</v>
      </c>
      <c r="N48" s="14"/>
      <c r="O48" s="20"/>
    </row>
    <row r="49" spans="1:15" ht="14.25">
      <c r="A49" s="20"/>
      <c r="B49" s="12" t="s">
        <v>16</v>
      </c>
      <c r="C49" s="12" t="s">
        <v>82</v>
      </c>
      <c r="D49" s="12" t="s">
        <v>31</v>
      </c>
      <c r="E49" s="12">
        <v>520501502</v>
      </c>
      <c r="F49" s="12" t="s">
        <v>120</v>
      </c>
      <c r="G49" s="12" t="s">
        <v>121</v>
      </c>
      <c r="H49" s="12" t="s">
        <v>21</v>
      </c>
      <c r="I49" s="13">
        <v>138</v>
      </c>
      <c r="J49" s="14">
        <v>76</v>
      </c>
      <c r="K49" s="14">
        <v>62.82</v>
      </c>
      <c r="L49" s="15">
        <f t="shared" si="0"/>
        <v>68.546</v>
      </c>
      <c r="M49" s="16">
        <v>24</v>
      </c>
      <c r="N49" s="14"/>
      <c r="O49" s="20"/>
    </row>
    <row r="50" spans="1:15" ht="14.25">
      <c r="A50" s="20"/>
      <c r="B50" s="12" t="s">
        <v>16</v>
      </c>
      <c r="C50" s="12" t="s">
        <v>82</v>
      </c>
      <c r="D50" s="12" t="s">
        <v>31</v>
      </c>
      <c r="E50" s="12">
        <v>520501502</v>
      </c>
      <c r="F50" s="12" t="s">
        <v>122</v>
      </c>
      <c r="G50" s="12" t="s">
        <v>123</v>
      </c>
      <c r="H50" s="12" t="s">
        <v>27</v>
      </c>
      <c r="I50" s="13">
        <v>137.5</v>
      </c>
      <c r="J50" s="14">
        <v>52</v>
      </c>
      <c r="K50" s="14" t="s">
        <v>115</v>
      </c>
      <c r="L50" s="15">
        <f>I50*0.25+J50*0.2</f>
        <v>44.775</v>
      </c>
      <c r="M50" s="16">
        <v>42</v>
      </c>
      <c r="N50" s="14"/>
      <c r="O50" s="20"/>
    </row>
    <row r="51" spans="1:15" ht="14.25">
      <c r="A51" s="20"/>
      <c r="B51" s="12" t="s">
        <v>16</v>
      </c>
      <c r="C51" s="12" t="s">
        <v>82</v>
      </c>
      <c r="D51" s="12" t="s">
        <v>31</v>
      </c>
      <c r="E51" s="12">
        <v>520501502</v>
      </c>
      <c r="F51" s="12" t="s">
        <v>124</v>
      </c>
      <c r="G51" s="12" t="s">
        <v>125</v>
      </c>
      <c r="H51" s="12" t="s">
        <v>27</v>
      </c>
      <c r="I51" s="13">
        <v>137.25</v>
      </c>
      <c r="J51" s="14">
        <v>66</v>
      </c>
      <c r="K51" s="14">
        <v>64.56</v>
      </c>
      <c r="L51" s="15">
        <f t="shared" si="0"/>
        <v>66.8805</v>
      </c>
      <c r="M51" s="16">
        <v>33</v>
      </c>
      <c r="N51" s="14"/>
      <c r="O51" s="20"/>
    </row>
    <row r="52" spans="1:15" ht="14.25">
      <c r="A52" s="20"/>
      <c r="B52" s="12" t="s">
        <v>16</v>
      </c>
      <c r="C52" s="12" t="s">
        <v>82</v>
      </c>
      <c r="D52" s="12" t="s">
        <v>31</v>
      </c>
      <c r="E52" s="12">
        <v>520501502</v>
      </c>
      <c r="F52" s="12" t="s">
        <v>126</v>
      </c>
      <c r="G52" s="12" t="s">
        <v>127</v>
      </c>
      <c r="H52" s="12" t="s">
        <v>21</v>
      </c>
      <c r="I52" s="13">
        <v>137.25</v>
      </c>
      <c r="J52" s="14">
        <v>79</v>
      </c>
      <c r="K52" s="14">
        <v>66.2</v>
      </c>
      <c r="L52" s="15">
        <f t="shared" si="0"/>
        <v>69.9725</v>
      </c>
      <c r="M52" s="16">
        <v>15</v>
      </c>
      <c r="N52" s="14"/>
      <c r="O52" s="20"/>
    </row>
    <row r="53" spans="1:15" ht="14.25">
      <c r="A53" s="20"/>
      <c r="B53" s="12" t="s">
        <v>16</v>
      </c>
      <c r="C53" s="12" t="s">
        <v>82</v>
      </c>
      <c r="D53" s="12" t="s">
        <v>31</v>
      </c>
      <c r="E53" s="12">
        <v>520501502</v>
      </c>
      <c r="F53" s="12" t="s">
        <v>128</v>
      </c>
      <c r="G53" s="12" t="s">
        <v>129</v>
      </c>
      <c r="H53" s="12" t="s">
        <v>27</v>
      </c>
      <c r="I53" s="13">
        <v>137</v>
      </c>
      <c r="J53" s="14">
        <v>67</v>
      </c>
      <c r="K53" s="14">
        <v>67.52</v>
      </c>
      <c r="L53" s="15">
        <f t="shared" si="0"/>
        <v>67.90599999999999</v>
      </c>
      <c r="M53" s="16">
        <v>30</v>
      </c>
      <c r="N53" s="14"/>
      <c r="O53" s="20"/>
    </row>
    <row r="54" spans="1:15" ht="14.25">
      <c r="A54" s="20"/>
      <c r="B54" s="12" t="s">
        <v>16</v>
      </c>
      <c r="C54" s="12" t="s">
        <v>82</v>
      </c>
      <c r="D54" s="12" t="s">
        <v>31</v>
      </c>
      <c r="E54" s="12">
        <v>520501502</v>
      </c>
      <c r="F54" s="12" t="s">
        <v>130</v>
      </c>
      <c r="G54" s="12" t="s">
        <v>131</v>
      </c>
      <c r="H54" s="12" t="s">
        <v>27</v>
      </c>
      <c r="I54" s="13">
        <v>137</v>
      </c>
      <c r="J54" s="14">
        <v>64</v>
      </c>
      <c r="K54" s="14">
        <v>64.88</v>
      </c>
      <c r="L54" s="15">
        <f t="shared" si="0"/>
        <v>66.514</v>
      </c>
      <c r="M54" s="16">
        <v>35</v>
      </c>
      <c r="N54" s="14"/>
      <c r="O54" s="20"/>
    </row>
    <row r="55" spans="1:15" ht="14.25">
      <c r="A55" s="20"/>
      <c r="B55" s="12" t="s">
        <v>16</v>
      </c>
      <c r="C55" s="12" t="s">
        <v>82</v>
      </c>
      <c r="D55" s="12" t="s">
        <v>31</v>
      </c>
      <c r="E55" s="12">
        <v>520501502</v>
      </c>
      <c r="F55" s="12" t="s">
        <v>132</v>
      </c>
      <c r="G55" s="12" t="s">
        <v>133</v>
      </c>
      <c r="H55" s="12" t="s">
        <v>27</v>
      </c>
      <c r="I55" s="13">
        <v>137</v>
      </c>
      <c r="J55" s="14">
        <v>72</v>
      </c>
      <c r="K55" s="14">
        <v>69.9</v>
      </c>
      <c r="L55" s="15">
        <f t="shared" si="0"/>
        <v>69.62</v>
      </c>
      <c r="M55" s="16">
        <v>19</v>
      </c>
      <c r="N55" s="14"/>
      <c r="O55" s="20"/>
    </row>
    <row r="56" spans="1:15" ht="14.25">
      <c r="A56" s="20"/>
      <c r="B56" s="12" t="s">
        <v>16</v>
      </c>
      <c r="C56" s="12" t="s">
        <v>82</v>
      </c>
      <c r="D56" s="12" t="s">
        <v>31</v>
      </c>
      <c r="E56" s="12">
        <v>520501502</v>
      </c>
      <c r="F56" s="12" t="s">
        <v>134</v>
      </c>
      <c r="G56" s="12" t="s">
        <v>135</v>
      </c>
      <c r="H56" s="12" t="s">
        <v>27</v>
      </c>
      <c r="I56" s="13">
        <v>136.75</v>
      </c>
      <c r="J56" s="14">
        <v>74</v>
      </c>
      <c r="K56" s="14">
        <v>69.76</v>
      </c>
      <c r="L56" s="15">
        <f t="shared" si="0"/>
        <v>69.9155</v>
      </c>
      <c r="M56" s="16">
        <v>17</v>
      </c>
      <c r="N56" s="14"/>
      <c r="O56" s="20"/>
    </row>
    <row r="57" spans="1:15" ht="14.25">
      <c r="A57" s="20"/>
      <c r="B57" s="12" t="s">
        <v>16</v>
      </c>
      <c r="C57" s="12" t="s">
        <v>82</v>
      </c>
      <c r="D57" s="12" t="s">
        <v>31</v>
      </c>
      <c r="E57" s="12">
        <v>520501502</v>
      </c>
      <c r="F57" s="12" t="s">
        <v>136</v>
      </c>
      <c r="G57" s="12" t="s">
        <v>137</v>
      </c>
      <c r="H57" s="12" t="s">
        <v>27</v>
      </c>
      <c r="I57" s="13">
        <v>136.75</v>
      </c>
      <c r="J57" s="14">
        <v>76</v>
      </c>
      <c r="K57" s="14">
        <v>82.64</v>
      </c>
      <c r="L57" s="15">
        <f t="shared" si="0"/>
        <v>74.1795</v>
      </c>
      <c r="M57" s="16">
        <v>4</v>
      </c>
      <c r="N57" s="14" t="s">
        <v>22</v>
      </c>
      <c r="O57" s="20"/>
    </row>
    <row r="58" spans="1:15" ht="14.25">
      <c r="A58" s="20"/>
      <c r="B58" s="12" t="s">
        <v>16</v>
      </c>
      <c r="C58" s="12" t="s">
        <v>82</v>
      </c>
      <c r="D58" s="12" t="s">
        <v>31</v>
      </c>
      <c r="E58" s="12">
        <v>520501502</v>
      </c>
      <c r="F58" s="12" t="s">
        <v>138</v>
      </c>
      <c r="G58" s="12" t="s">
        <v>139</v>
      </c>
      <c r="H58" s="12" t="s">
        <v>21</v>
      </c>
      <c r="I58" s="13">
        <v>136.75</v>
      </c>
      <c r="J58" s="14">
        <v>66</v>
      </c>
      <c r="K58" s="14">
        <v>83.98</v>
      </c>
      <c r="L58" s="15">
        <f t="shared" si="0"/>
        <v>72.5815</v>
      </c>
      <c r="M58" s="16">
        <v>8</v>
      </c>
      <c r="N58" s="14" t="s">
        <v>22</v>
      </c>
      <c r="O58" s="20"/>
    </row>
    <row r="59" spans="1:15" ht="14.25">
      <c r="A59" s="20"/>
      <c r="B59" s="12" t="s">
        <v>16</v>
      </c>
      <c r="C59" s="12" t="s">
        <v>82</v>
      </c>
      <c r="D59" s="12" t="s">
        <v>31</v>
      </c>
      <c r="E59" s="12">
        <v>520501502</v>
      </c>
      <c r="F59" s="12" t="s">
        <v>140</v>
      </c>
      <c r="G59" s="12" t="s">
        <v>141</v>
      </c>
      <c r="H59" s="12" t="s">
        <v>27</v>
      </c>
      <c r="I59" s="13">
        <v>136.25</v>
      </c>
      <c r="J59" s="14">
        <v>68</v>
      </c>
      <c r="K59" s="14">
        <v>69.32</v>
      </c>
      <c r="L59" s="15">
        <f t="shared" si="0"/>
        <v>68.4585</v>
      </c>
      <c r="M59" s="16">
        <v>26</v>
      </c>
      <c r="N59" s="14"/>
      <c r="O59" s="20"/>
    </row>
    <row r="60" spans="1:15" ht="14.25">
      <c r="A60" s="20" t="s">
        <v>142</v>
      </c>
      <c r="B60" s="12" t="s">
        <v>16</v>
      </c>
      <c r="C60" s="12" t="s">
        <v>82</v>
      </c>
      <c r="D60" s="12" t="s">
        <v>31</v>
      </c>
      <c r="E60" s="12">
        <v>520501502</v>
      </c>
      <c r="F60" s="12" t="s">
        <v>143</v>
      </c>
      <c r="G60" s="12" t="s">
        <v>144</v>
      </c>
      <c r="H60" s="12" t="s">
        <v>21</v>
      </c>
      <c r="I60" s="13">
        <v>135</v>
      </c>
      <c r="J60" s="14">
        <v>50</v>
      </c>
      <c r="K60" s="14">
        <v>88.8</v>
      </c>
      <c r="L60" s="15">
        <f t="shared" si="0"/>
        <v>70.39</v>
      </c>
      <c r="M60" s="16">
        <v>13</v>
      </c>
      <c r="N60" s="14" t="s">
        <v>22</v>
      </c>
      <c r="O60" s="20">
        <v>80.08</v>
      </c>
    </row>
    <row r="61" spans="1:15" ht="14.25">
      <c r="A61" s="20"/>
      <c r="B61" s="12" t="s">
        <v>16</v>
      </c>
      <c r="C61" s="12" t="s">
        <v>82</v>
      </c>
      <c r="D61" s="12" t="s">
        <v>31</v>
      </c>
      <c r="E61" s="12">
        <v>520501502</v>
      </c>
      <c r="F61" s="12" t="s">
        <v>145</v>
      </c>
      <c r="G61" s="12" t="s">
        <v>146</v>
      </c>
      <c r="H61" s="12" t="s">
        <v>21</v>
      </c>
      <c r="I61" s="13">
        <v>135</v>
      </c>
      <c r="J61" s="14">
        <v>70</v>
      </c>
      <c r="K61" s="14">
        <v>82.7</v>
      </c>
      <c r="L61" s="15">
        <f t="shared" si="0"/>
        <v>72.56</v>
      </c>
      <c r="M61" s="16">
        <v>9</v>
      </c>
      <c r="N61" s="14" t="s">
        <v>22</v>
      </c>
      <c r="O61" s="20"/>
    </row>
    <row r="62" spans="1:15" ht="14.25">
      <c r="A62" s="20"/>
      <c r="B62" s="12" t="s">
        <v>16</v>
      </c>
      <c r="C62" s="12" t="s">
        <v>82</v>
      </c>
      <c r="D62" s="12" t="s">
        <v>31</v>
      </c>
      <c r="E62" s="12">
        <v>520501502</v>
      </c>
      <c r="F62" s="12" t="s">
        <v>147</v>
      </c>
      <c r="G62" s="12" t="s">
        <v>148</v>
      </c>
      <c r="H62" s="12" t="s">
        <v>27</v>
      </c>
      <c r="I62" s="13">
        <v>134.75</v>
      </c>
      <c r="J62" s="14">
        <v>75</v>
      </c>
      <c r="K62" s="14">
        <v>81</v>
      </c>
      <c r="L62" s="15">
        <f t="shared" si="0"/>
        <v>72.9875</v>
      </c>
      <c r="M62" s="16">
        <v>7</v>
      </c>
      <c r="N62" s="14" t="s">
        <v>22</v>
      </c>
      <c r="O62" s="20"/>
    </row>
    <row r="63" spans="1:15" ht="14.25">
      <c r="A63" s="20"/>
      <c r="B63" s="12" t="s">
        <v>16</v>
      </c>
      <c r="C63" s="12" t="s">
        <v>82</v>
      </c>
      <c r="D63" s="12" t="s">
        <v>31</v>
      </c>
      <c r="E63" s="12">
        <v>520501502</v>
      </c>
      <c r="F63" s="12" t="s">
        <v>149</v>
      </c>
      <c r="G63" s="12" t="s">
        <v>150</v>
      </c>
      <c r="H63" s="12" t="s">
        <v>21</v>
      </c>
      <c r="I63" s="13">
        <v>133.75</v>
      </c>
      <c r="J63" s="14">
        <v>74</v>
      </c>
      <c r="K63" s="14">
        <v>63.2</v>
      </c>
      <c r="L63" s="15">
        <f t="shared" si="0"/>
        <v>67.19749999999999</v>
      </c>
      <c r="M63" s="16">
        <v>31</v>
      </c>
      <c r="N63" s="14"/>
      <c r="O63" s="20"/>
    </row>
    <row r="64" spans="1:15" ht="14.25">
      <c r="A64" s="20"/>
      <c r="B64" s="12" t="s">
        <v>16</v>
      </c>
      <c r="C64" s="12" t="s">
        <v>82</v>
      </c>
      <c r="D64" s="12" t="s">
        <v>31</v>
      </c>
      <c r="E64" s="12">
        <v>520501502</v>
      </c>
      <c r="F64" s="12" t="s">
        <v>151</v>
      </c>
      <c r="G64" s="12" t="s">
        <v>152</v>
      </c>
      <c r="H64" s="12" t="s">
        <v>21</v>
      </c>
      <c r="I64" s="13">
        <v>132</v>
      </c>
      <c r="J64" s="14">
        <v>69</v>
      </c>
      <c r="K64" s="14">
        <v>67.9</v>
      </c>
      <c r="L64" s="15">
        <f t="shared" si="0"/>
        <v>67.17</v>
      </c>
      <c r="M64" s="16">
        <v>32</v>
      </c>
      <c r="N64" s="14"/>
      <c r="O64" s="20"/>
    </row>
    <row r="65" spans="1:15" ht="14.25">
      <c r="A65" s="20"/>
      <c r="B65" s="12" t="s">
        <v>16</v>
      </c>
      <c r="C65" s="12" t="s">
        <v>82</v>
      </c>
      <c r="D65" s="12" t="s">
        <v>31</v>
      </c>
      <c r="E65" s="12">
        <v>520501502</v>
      </c>
      <c r="F65" s="12" t="s">
        <v>153</v>
      </c>
      <c r="G65" s="12" t="s">
        <v>154</v>
      </c>
      <c r="H65" s="12" t="s">
        <v>27</v>
      </c>
      <c r="I65" s="13">
        <v>129</v>
      </c>
      <c r="J65" s="14">
        <v>69</v>
      </c>
      <c r="K65" s="14" t="s">
        <v>115</v>
      </c>
      <c r="L65" s="15">
        <f>I65*0.25+J65*0.2</f>
        <v>46.05</v>
      </c>
      <c r="M65" s="16">
        <v>39</v>
      </c>
      <c r="N65" s="14"/>
      <c r="O65" s="20"/>
    </row>
    <row r="66" spans="1:15" ht="14.25">
      <c r="A66" s="20"/>
      <c r="B66" s="12" t="s">
        <v>16</v>
      </c>
      <c r="C66" s="12" t="s">
        <v>82</v>
      </c>
      <c r="D66" s="12" t="s">
        <v>31</v>
      </c>
      <c r="E66" s="12">
        <v>520501502</v>
      </c>
      <c r="F66" s="12" t="s">
        <v>155</v>
      </c>
      <c r="G66" s="12" t="s">
        <v>156</v>
      </c>
      <c r="H66" s="12" t="s">
        <v>21</v>
      </c>
      <c r="I66" s="13">
        <v>128.75</v>
      </c>
      <c r="J66" s="14">
        <v>69</v>
      </c>
      <c r="K66" s="14">
        <v>84.2</v>
      </c>
      <c r="L66" s="15">
        <f t="shared" si="0"/>
        <v>71.2475</v>
      </c>
      <c r="M66" s="16">
        <v>12</v>
      </c>
      <c r="N66" s="14" t="s">
        <v>22</v>
      </c>
      <c r="O66" s="20"/>
    </row>
    <row r="67" spans="1:15" ht="14.25">
      <c r="A67" s="20"/>
      <c r="B67" s="12" t="s">
        <v>16</v>
      </c>
      <c r="C67" s="12" t="s">
        <v>82</v>
      </c>
      <c r="D67" s="12" t="s">
        <v>31</v>
      </c>
      <c r="E67" s="12">
        <v>520501502</v>
      </c>
      <c r="F67" s="12" t="s">
        <v>157</v>
      </c>
      <c r="G67" s="12" t="s">
        <v>158</v>
      </c>
      <c r="H67" s="12" t="s">
        <v>21</v>
      </c>
      <c r="I67" s="13">
        <v>127.25</v>
      </c>
      <c r="J67" s="14">
        <v>66</v>
      </c>
      <c r="K67" s="14">
        <v>89</v>
      </c>
      <c r="L67" s="15">
        <f t="shared" si="0"/>
        <v>71.7125</v>
      </c>
      <c r="M67" s="16">
        <v>11</v>
      </c>
      <c r="N67" s="14" t="s">
        <v>22</v>
      </c>
      <c r="O67" s="20"/>
    </row>
    <row r="68" spans="1:15" ht="14.25">
      <c r="A68" s="20"/>
      <c r="B68" s="12" t="s">
        <v>16</v>
      </c>
      <c r="C68" s="12" t="s">
        <v>82</v>
      </c>
      <c r="D68" s="12" t="s">
        <v>31</v>
      </c>
      <c r="E68" s="12">
        <v>520501502</v>
      </c>
      <c r="F68" s="12" t="s">
        <v>159</v>
      </c>
      <c r="G68" s="12" t="s">
        <v>160</v>
      </c>
      <c r="H68" s="12" t="s">
        <v>21</v>
      </c>
      <c r="I68" s="13">
        <v>126.75</v>
      </c>
      <c r="J68" s="14">
        <v>68</v>
      </c>
      <c r="K68" s="14" t="s">
        <v>115</v>
      </c>
      <c r="L68" s="15">
        <f>I68*0.25+J68*0.2</f>
        <v>45.2875</v>
      </c>
      <c r="M68" s="16">
        <v>40</v>
      </c>
      <c r="N68" s="14"/>
      <c r="O68" s="20"/>
    </row>
    <row r="69" spans="1:15" ht="14.25">
      <c r="A69" s="20"/>
      <c r="B69" s="12" t="s">
        <v>16</v>
      </c>
      <c r="C69" s="12" t="s">
        <v>82</v>
      </c>
      <c r="D69" s="12" t="s">
        <v>31</v>
      </c>
      <c r="E69" s="12">
        <v>520501502</v>
      </c>
      <c r="F69" s="12" t="s">
        <v>161</v>
      </c>
      <c r="G69" s="12" t="s">
        <v>162</v>
      </c>
      <c r="H69" s="12" t="s">
        <v>21</v>
      </c>
      <c r="I69" s="13">
        <v>126.25</v>
      </c>
      <c r="J69" s="14">
        <v>81</v>
      </c>
      <c r="K69" s="14">
        <v>81.86</v>
      </c>
      <c r="L69" s="15">
        <f aca="true" t="shared" si="1" ref="L69:L115">I69*0.25+J69*0.2+K69*0.3</f>
        <v>72.32050000000001</v>
      </c>
      <c r="M69" s="16">
        <v>10</v>
      </c>
      <c r="N69" s="14" t="s">
        <v>22</v>
      </c>
      <c r="O69" s="20"/>
    </row>
    <row r="70" spans="1:15" ht="14.25">
      <c r="A70" s="20"/>
      <c r="B70" s="12" t="s">
        <v>16</v>
      </c>
      <c r="C70" s="12" t="s">
        <v>82</v>
      </c>
      <c r="D70" s="12" t="s">
        <v>31</v>
      </c>
      <c r="E70" s="12">
        <v>520501502</v>
      </c>
      <c r="F70" s="12" t="s">
        <v>163</v>
      </c>
      <c r="G70" s="12" t="s">
        <v>164</v>
      </c>
      <c r="H70" s="12" t="s">
        <v>21</v>
      </c>
      <c r="I70" s="13">
        <v>123.5</v>
      </c>
      <c r="J70" s="14">
        <v>71</v>
      </c>
      <c r="K70" s="14" t="s">
        <v>115</v>
      </c>
      <c r="L70" s="15">
        <f>I70*0.25+J70*0.2</f>
        <v>45.075</v>
      </c>
      <c r="M70" s="16">
        <v>41</v>
      </c>
      <c r="N70" s="14"/>
      <c r="O70" s="20"/>
    </row>
    <row r="71" spans="1:15" ht="14.25">
      <c r="A71" s="20"/>
      <c r="B71" s="12" t="s">
        <v>16</v>
      </c>
      <c r="C71" s="12" t="s">
        <v>82</v>
      </c>
      <c r="D71" s="12" t="s">
        <v>31</v>
      </c>
      <c r="E71" s="12">
        <v>520501502</v>
      </c>
      <c r="F71" s="12" t="s">
        <v>165</v>
      </c>
      <c r="G71" s="12" t="s">
        <v>166</v>
      </c>
      <c r="H71" s="12" t="s">
        <v>21</v>
      </c>
      <c r="I71" s="13">
        <v>123</v>
      </c>
      <c r="J71" s="14">
        <v>71</v>
      </c>
      <c r="K71" s="14">
        <v>73.1</v>
      </c>
      <c r="L71" s="15">
        <f t="shared" si="1"/>
        <v>66.88</v>
      </c>
      <c r="M71" s="16">
        <v>34</v>
      </c>
      <c r="N71" s="14"/>
      <c r="O71" s="20"/>
    </row>
    <row r="72" spans="1:15" ht="14.25">
      <c r="A72" s="20"/>
      <c r="B72" s="12" t="s">
        <v>16</v>
      </c>
      <c r="C72" s="12" t="s">
        <v>82</v>
      </c>
      <c r="D72" s="12" t="s">
        <v>31</v>
      </c>
      <c r="E72" s="12">
        <v>520501502</v>
      </c>
      <c r="F72" s="12" t="s">
        <v>167</v>
      </c>
      <c r="G72" s="12" t="s">
        <v>168</v>
      </c>
      <c r="H72" s="12" t="s">
        <v>21</v>
      </c>
      <c r="I72" s="13">
        <v>119.5</v>
      </c>
      <c r="J72" s="14">
        <v>67</v>
      </c>
      <c r="K72" s="14">
        <v>89</v>
      </c>
      <c r="L72" s="15">
        <f t="shared" si="1"/>
        <v>69.975</v>
      </c>
      <c r="M72" s="16">
        <v>14</v>
      </c>
      <c r="N72" s="14" t="s">
        <v>22</v>
      </c>
      <c r="O72" s="20"/>
    </row>
    <row r="73" spans="1:15" ht="14.25">
      <c r="A73" s="20" t="s">
        <v>169</v>
      </c>
      <c r="B73" s="12" t="s">
        <v>16</v>
      </c>
      <c r="C73" s="12" t="s">
        <v>170</v>
      </c>
      <c r="D73" s="12" t="s">
        <v>31</v>
      </c>
      <c r="E73" s="12">
        <v>520501503</v>
      </c>
      <c r="F73" s="12" t="s">
        <v>171</v>
      </c>
      <c r="G73" s="12" t="s">
        <v>172</v>
      </c>
      <c r="H73" s="12" t="s">
        <v>27</v>
      </c>
      <c r="I73" s="13">
        <v>151.25</v>
      </c>
      <c r="J73" s="14">
        <v>72</v>
      </c>
      <c r="K73" s="14">
        <v>83.4</v>
      </c>
      <c r="L73" s="15">
        <f t="shared" si="1"/>
        <v>77.2325</v>
      </c>
      <c r="M73" s="16">
        <v>1</v>
      </c>
      <c r="N73" s="14" t="s">
        <v>22</v>
      </c>
      <c r="O73" s="20">
        <v>69.5</v>
      </c>
    </row>
    <row r="74" spans="1:15" ht="14.25">
      <c r="A74" s="20"/>
      <c r="B74" s="12" t="s">
        <v>16</v>
      </c>
      <c r="C74" s="12" t="s">
        <v>170</v>
      </c>
      <c r="D74" s="12" t="s">
        <v>31</v>
      </c>
      <c r="E74" s="12">
        <v>520501503</v>
      </c>
      <c r="F74" s="12" t="s">
        <v>173</v>
      </c>
      <c r="G74" s="12" t="s">
        <v>174</v>
      </c>
      <c r="H74" s="12" t="s">
        <v>27</v>
      </c>
      <c r="I74" s="13">
        <v>150</v>
      </c>
      <c r="J74" s="14">
        <v>67</v>
      </c>
      <c r="K74" s="14">
        <v>80.7</v>
      </c>
      <c r="L74" s="15">
        <f t="shared" si="1"/>
        <v>75.11</v>
      </c>
      <c r="M74" s="16">
        <v>5</v>
      </c>
      <c r="N74" s="14" t="s">
        <v>22</v>
      </c>
      <c r="O74" s="20"/>
    </row>
    <row r="75" spans="1:15" ht="14.25">
      <c r="A75" s="20"/>
      <c r="B75" s="12" t="s">
        <v>16</v>
      </c>
      <c r="C75" s="12" t="s">
        <v>170</v>
      </c>
      <c r="D75" s="12" t="s">
        <v>31</v>
      </c>
      <c r="E75" s="12">
        <v>520501503</v>
      </c>
      <c r="F75" s="12" t="s">
        <v>175</v>
      </c>
      <c r="G75" s="12" t="s">
        <v>176</v>
      </c>
      <c r="H75" s="12" t="s">
        <v>21</v>
      </c>
      <c r="I75" s="13">
        <v>147.5</v>
      </c>
      <c r="J75" s="14">
        <v>74</v>
      </c>
      <c r="K75" s="14">
        <v>83.3</v>
      </c>
      <c r="L75" s="15">
        <f t="shared" si="1"/>
        <v>76.66499999999999</v>
      </c>
      <c r="M75" s="16">
        <v>2</v>
      </c>
      <c r="N75" s="14" t="s">
        <v>22</v>
      </c>
      <c r="O75" s="20"/>
    </row>
    <row r="76" spans="1:15" ht="14.25">
      <c r="A76" s="20"/>
      <c r="B76" s="12" t="s">
        <v>16</v>
      </c>
      <c r="C76" s="12" t="s">
        <v>170</v>
      </c>
      <c r="D76" s="12" t="s">
        <v>31</v>
      </c>
      <c r="E76" s="12">
        <v>520501503</v>
      </c>
      <c r="F76" s="12" t="s">
        <v>177</v>
      </c>
      <c r="G76" s="12" t="s">
        <v>178</v>
      </c>
      <c r="H76" s="12" t="s">
        <v>27</v>
      </c>
      <c r="I76" s="13">
        <v>143</v>
      </c>
      <c r="J76" s="14">
        <v>74</v>
      </c>
      <c r="K76" s="14">
        <v>60.1</v>
      </c>
      <c r="L76" s="15">
        <f t="shared" si="1"/>
        <v>68.58</v>
      </c>
      <c r="M76" s="16">
        <v>22</v>
      </c>
      <c r="N76" s="14"/>
      <c r="O76" s="20"/>
    </row>
    <row r="77" spans="1:15" ht="14.25">
      <c r="A77" s="20"/>
      <c r="B77" s="12" t="s">
        <v>16</v>
      </c>
      <c r="C77" s="12" t="s">
        <v>170</v>
      </c>
      <c r="D77" s="12" t="s">
        <v>31</v>
      </c>
      <c r="E77" s="12">
        <v>520501503</v>
      </c>
      <c r="F77" s="12" t="s">
        <v>179</v>
      </c>
      <c r="G77" s="12" t="s">
        <v>180</v>
      </c>
      <c r="H77" s="12" t="s">
        <v>27</v>
      </c>
      <c r="I77" s="13">
        <v>142.5</v>
      </c>
      <c r="J77" s="14">
        <v>73</v>
      </c>
      <c r="K77" s="14">
        <v>62.6</v>
      </c>
      <c r="L77" s="15">
        <f t="shared" si="1"/>
        <v>69.005</v>
      </c>
      <c r="M77" s="16">
        <v>19</v>
      </c>
      <c r="N77" s="14"/>
      <c r="O77" s="20"/>
    </row>
    <row r="78" spans="1:15" ht="14.25">
      <c r="A78" s="20"/>
      <c r="B78" s="12" t="s">
        <v>16</v>
      </c>
      <c r="C78" s="12" t="s">
        <v>170</v>
      </c>
      <c r="D78" s="12" t="s">
        <v>31</v>
      </c>
      <c r="E78" s="12">
        <v>520501503</v>
      </c>
      <c r="F78" s="12" t="s">
        <v>181</v>
      </c>
      <c r="G78" s="12" t="s">
        <v>182</v>
      </c>
      <c r="H78" s="12" t="s">
        <v>21</v>
      </c>
      <c r="I78" s="13">
        <v>142</v>
      </c>
      <c r="J78" s="14">
        <v>71</v>
      </c>
      <c r="K78" s="14">
        <v>63.2</v>
      </c>
      <c r="L78" s="15">
        <f t="shared" si="1"/>
        <v>68.66</v>
      </c>
      <c r="M78" s="16">
        <v>21</v>
      </c>
      <c r="N78" s="14"/>
      <c r="O78" s="20"/>
    </row>
    <row r="79" spans="1:15" ht="14.25">
      <c r="A79" s="20"/>
      <c r="B79" s="12" t="s">
        <v>16</v>
      </c>
      <c r="C79" s="12" t="s">
        <v>170</v>
      </c>
      <c r="D79" s="12" t="s">
        <v>31</v>
      </c>
      <c r="E79" s="12">
        <v>520501503</v>
      </c>
      <c r="F79" s="12" t="s">
        <v>183</v>
      </c>
      <c r="G79" s="12" t="s">
        <v>184</v>
      </c>
      <c r="H79" s="12" t="s">
        <v>27</v>
      </c>
      <c r="I79" s="13">
        <v>142</v>
      </c>
      <c r="J79" s="14">
        <v>69</v>
      </c>
      <c r="K79" s="14">
        <v>63.4</v>
      </c>
      <c r="L79" s="15">
        <f t="shared" si="1"/>
        <v>68.32</v>
      </c>
      <c r="M79" s="16">
        <v>24</v>
      </c>
      <c r="N79" s="14"/>
      <c r="O79" s="20"/>
    </row>
    <row r="80" spans="1:15" ht="14.25">
      <c r="A80" s="20"/>
      <c r="B80" s="12" t="s">
        <v>16</v>
      </c>
      <c r="C80" s="12" t="s">
        <v>170</v>
      </c>
      <c r="D80" s="12" t="s">
        <v>31</v>
      </c>
      <c r="E80" s="12">
        <v>520501503</v>
      </c>
      <c r="F80" s="12" t="s">
        <v>185</v>
      </c>
      <c r="G80" s="12" t="s">
        <v>186</v>
      </c>
      <c r="H80" s="12" t="s">
        <v>27</v>
      </c>
      <c r="I80" s="13">
        <v>142</v>
      </c>
      <c r="J80" s="14">
        <v>74</v>
      </c>
      <c r="K80" s="14">
        <v>58.3</v>
      </c>
      <c r="L80" s="15">
        <f t="shared" si="1"/>
        <v>67.78999999999999</v>
      </c>
      <c r="M80" s="16">
        <v>27</v>
      </c>
      <c r="N80" s="14"/>
      <c r="O80" s="20"/>
    </row>
    <row r="81" spans="1:15" ht="14.25">
      <c r="A81" s="20"/>
      <c r="B81" s="12" t="s">
        <v>16</v>
      </c>
      <c r="C81" s="12" t="s">
        <v>170</v>
      </c>
      <c r="D81" s="12" t="s">
        <v>31</v>
      </c>
      <c r="E81" s="12">
        <v>520501503</v>
      </c>
      <c r="F81" s="12" t="s">
        <v>187</v>
      </c>
      <c r="G81" s="12" t="s">
        <v>188</v>
      </c>
      <c r="H81" s="12" t="s">
        <v>21</v>
      </c>
      <c r="I81" s="13">
        <v>141.75</v>
      </c>
      <c r="J81" s="14">
        <v>68</v>
      </c>
      <c r="K81" s="14">
        <v>60.2</v>
      </c>
      <c r="L81" s="15">
        <f t="shared" si="1"/>
        <v>67.0975</v>
      </c>
      <c r="M81" s="16">
        <v>29</v>
      </c>
      <c r="N81" s="14"/>
      <c r="O81" s="20"/>
    </row>
    <row r="82" spans="1:15" ht="14.25">
      <c r="A82" s="20"/>
      <c r="B82" s="12" t="s">
        <v>16</v>
      </c>
      <c r="C82" s="12" t="s">
        <v>170</v>
      </c>
      <c r="D82" s="12" t="s">
        <v>31</v>
      </c>
      <c r="E82" s="12">
        <v>520501503</v>
      </c>
      <c r="F82" s="12" t="s">
        <v>189</v>
      </c>
      <c r="G82" s="12" t="s">
        <v>190</v>
      </c>
      <c r="H82" s="12" t="s">
        <v>27</v>
      </c>
      <c r="I82" s="13">
        <v>141.5</v>
      </c>
      <c r="J82" s="14">
        <v>51</v>
      </c>
      <c r="K82" s="14">
        <v>66.8</v>
      </c>
      <c r="L82" s="15">
        <f t="shared" si="1"/>
        <v>65.61500000000001</v>
      </c>
      <c r="M82" s="16">
        <v>36</v>
      </c>
      <c r="N82" s="14"/>
      <c r="O82" s="20"/>
    </row>
    <row r="83" spans="1:15" ht="14.25">
      <c r="A83" s="20"/>
      <c r="B83" s="12" t="s">
        <v>16</v>
      </c>
      <c r="C83" s="12" t="s">
        <v>170</v>
      </c>
      <c r="D83" s="12" t="s">
        <v>31</v>
      </c>
      <c r="E83" s="12">
        <v>520501503</v>
      </c>
      <c r="F83" s="12" t="s">
        <v>191</v>
      </c>
      <c r="G83" s="12" t="s">
        <v>192</v>
      </c>
      <c r="H83" s="12" t="s">
        <v>27</v>
      </c>
      <c r="I83" s="13">
        <v>141</v>
      </c>
      <c r="J83" s="14">
        <v>78</v>
      </c>
      <c r="K83" s="14">
        <v>82.1</v>
      </c>
      <c r="L83" s="15">
        <f t="shared" si="1"/>
        <v>75.48</v>
      </c>
      <c r="M83" s="16">
        <v>4</v>
      </c>
      <c r="N83" s="14" t="s">
        <v>22</v>
      </c>
      <c r="O83" s="20"/>
    </row>
    <row r="84" spans="1:15" ht="14.25">
      <c r="A84" s="20"/>
      <c r="B84" s="12" t="s">
        <v>16</v>
      </c>
      <c r="C84" s="12" t="s">
        <v>170</v>
      </c>
      <c r="D84" s="12" t="s">
        <v>31</v>
      </c>
      <c r="E84" s="12">
        <v>520501503</v>
      </c>
      <c r="F84" s="12" t="s">
        <v>193</v>
      </c>
      <c r="G84" s="12" t="s">
        <v>194</v>
      </c>
      <c r="H84" s="12" t="s">
        <v>27</v>
      </c>
      <c r="I84" s="13">
        <v>141</v>
      </c>
      <c r="J84" s="14">
        <v>73</v>
      </c>
      <c r="K84" s="14" t="s">
        <v>115</v>
      </c>
      <c r="L84" s="15">
        <f>I84*0.25+J84*0.2</f>
        <v>49.85</v>
      </c>
      <c r="M84" s="16">
        <v>42</v>
      </c>
      <c r="N84" s="14"/>
      <c r="O84" s="20"/>
    </row>
    <row r="85" spans="1:15" ht="14.25">
      <c r="A85" s="20"/>
      <c r="B85" s="12" t="s">
        <v>16</v>
      </c>
      <c r="C85" s="12" t="s">
        <v>170</v>
      </c>
      <c r="D85" s="12" t="s">
        <v>31</v>
      </c>
      <c r="E85" s="12">
        <v>520501503</v>
      </c>
      <c r="F85" s="12" t="s">
        <v>195</v>
      </c>
      <c r="G85" s="12" t="s">
        <v>196</v>
      </c>
      <c r="H85" s="12" t="s">
        <v>27</v>
      </c>
      <c r="I85" s="13">
        <v>140.75</v>
      </c>
      <c r="J85" s="14">
        <v>62</v>
      </c>
      <c r="K85" s="14">
        <v>82.6</v>
      </c>
      <c r="L85" s="15">
        <f t="shared" si="1"/>
        <v>72.36749999999999</v>
      </c>
      <c r="M85" s="16">
        <v>12</v>
      </c>
      <c r="N85" s="14" t="s">
        <v>22</v>
      </c>
      <c r="O85" s="20"/>
    </row>
    <row r="86" spans="1:15" ht="14.25">
      <c r="A86" s="20"/>
      <c r="B86" s="12" t="s">
        <v>16</v>
      </c>
      <c r="C86" s="12" t="s">
        <v>170</v>
      </c>
      <c r="D86" s="12" t="s">
        <v>31</v>
      </c>
      <c r="E86" s="12">
        <v>520501503</v>
      </c>
      <c r="F86" s="12" t="s">
        <v>197</v>
      </c>
      <c r="G86" s="12" t="s">
        <v>198</v>
      </c>
      <c r="H86" s="12" t="s">
        <v>27</v>
      </c>
      <c r="I86" s="13">
        <v>139.25</v>
      </c>
      <c r="J86" s="14">
        <v>77</v>
      </c>
      <c r="K86" s="14">
        <v>64.2</v>
      </c>
      <c r="L86" s="15">
        <f t="shared" si="1"/>
        <v>69.4725</v>
      </c>
      <c r="M86" s="16">
        <v>15</v>
      </c>
      <c r="N86" s="14"/>
      <c r="O86" s="20"/>
    </row>
    <row r="87" spans="1:15" ht="14.25">
      <c r="A87" s="20"/>
      <c r="B87" s="12" t="s">
        <v>16</v>
      </c>
      <c r="C87" s="12" t="s">
        <v>170</v>
      </c>
      <c r="D87" s="12" t="s">
        <v>31</v>
      </c>
      <c r="E87" s="12">
        <v>520501503</v>
      </c>
      <c r="F87" s="12" t="s">
        <v>199</v>
      </c>
      <c r="G87" s="12" t="s">
        <v>200</v>
      </c>
      <c r="H87" s="12" t="s">
        <v>27</v>
      </c>
      <c r="I87" s="13">
        <v>139.25</v>
      </c>
      <c r="J87" s="14">
        <v>60</v>
      </c>
      <c r="K87" s="14">
        <v>62.1</v>
      </c>
      <c r="L87" s="15">
        <f t="shared" si="1"/>
        <v>65.4425</v>
      </c>
      <c r="M87" s="16">
        <v>38</v>
      </c>
      <c r="N87" s="14"/>
      <c r="O87" s="20"/>
    </row>
    <row r="88" spans="1:15" ht="14.25">
      <c r="A88" s="22" t="s">
        <v>201</v>
      </c>
      <c r="B88" s="12" t="s">
        <v>16</v>
      </c>
      <c r="C88" s="12" t="s">
        <v>170</v>
      </c>
      <c r="D88" s="12" t="s">
        <v>31</v>
      </c>
      <c r="E88" s="12">
        <v>520501503</v>
      </c>
      <c r="F88" s="12" t="s">
        <v>202</v>
      </c>
      <c r="G88" s="12" t="s">
        <v>203</v>
      </c>
      <c r="H88" s="12" t="s">
        <v>21</v>
      </c>
      <c r="I88" s="13">
        <v>138.5</v>
      </c>
      <c r="J88" s="14">
        <v>73</v>
      </c>
      <c r="K88" s="14">
        <v>84.38</v>
      </c>
      <c r="L88" s="15">
        <f t="shared" si="1"/>
        <v>74.539</v>
      </c>
      <c r="M88" s="16">
        <v>7</v>
      </c>
      <c r="N88" s="14" t="s">
        <v>22</v>
      </c>
      <c r="O88" s="22">
        <v>73.22</v>
      </c>
    </row>
    <row r="89" spans="1:15" ht="14.25">
      <c r="A89" s="22"/>
      <c r="B89" s="12" t="s">
        <v>16</v>
      </c>
      <c r="C89" s="12" t="s">
        <v>170</v>
      </c>
      <c r="D89" s="12" t="s">
        <v>31</v>
      </c>
      <c r="E89" s="12">
        <v>520501503</v>
      </c>
      <c r="F89" s="12" t="s">
        <v>204</v>
      </c>
      <c r="G89" s="12" t="s">
        <v>205</v>
      </c>
      <c r="H89" s="12" t="s">
        <v>27</v>
      </c>
      <c r="I89" s="13">
        <v>138.25</v>
      </c>
      <c r="J89" s="14">
        <v>52</v>
      </c>
      <c r="K89" s="14">
        <v>73.36</v>
      </c>
      <c r="L89" s="15">
        <f t="shared" si="1"/>
        <v>66.9705</v>
      </c>
      <c r="M89" s="16">
        <v>30</v>
      </c>
      <c r="N89" s="14"/>
      <c r="O89" s="22"/>
    </row>
    <row r="90" spans="1:15" ht="14.25">
      <c r="A90" s="22"/>
      <c r="B90" s="12" t="s">
        <v>16</v>
      </c>
      <c r="C90" s="12" t="s">
        <v>170</v>
      </c>
      <c r="D90" s="12" t="s">
        <v>31</v>
      </c>
      <c r="E90" s="12">
        <v>520501503</v>
      </c>
      <c r="F90" s="12" t="s">
        <v>206</v>
      </c>
      <c r="G90" s="12" t="s">
        <v>207</v>
      </c>
      <c r="H90" s="12" t="s">
        <v>27</v>
      </c>
      <c r="I90" s="13">
        <v>138.25</v>
      </c>
      <c r="J90" s="14">
        <v>66</v>
      </c>
      <c r="K90" s="14">
        <v>71.18</v>
      </c>
      <c r="L90" s="15">
        <f t="shared" si="1"/>
        <v>69.1165</v>
      </c>
      <c r="M90" s="16">
        <v>18</v>
      </c>
      <c r="N90" s="14"/>
      <c r="O90" s="22"/>
    </row>
    <row r="91" spans="1:15" ht="14.25">
      <c r="A91" s="22"/>
      <c r="B91" s="12" t="s">
        <v>16</v>
      </c>
      <c r="C91" s="12" t="s">
        <v>170</v>
      </c>
      <c r="D91" s="12" t="s">
        <v>31</v>
      </c>
      <c r="E91" s="12">
        <v>520501503</v>
      </c>
      <c r="F91" s="12" t="s">
        <v>208</v>
      </c>
      <c r="G91" s="12" t="s">
        <v>209</v>
      </c>
      <c r="H91" s="12" t="s">
        <v>21</v>
      </c>
      <c r="I91" s="13">
        <v>138</v>
      </c>
      <c r="J91" s="14">
        <v>81</v>
      </c>
      <c r="K91" s="14">
        <v>60.66</v>
      </c>
      <c r="L91" s="15">
        <f t="shared" si="1"/>
        <v>68.898</v>
      </c>
      <c r="M91" s="16">
        <v>20</v>
      </c>
      <c r="N91" s="14"/>
      <c r="O91" s="22"/>
    </row>
    <row r="92" spans="1:15" ht="14.25">
      <c r="A92" s="22"/>
      <c r="B92" s="12" t="s">
        <v>16</v>
      </c>
      <c r="C92" s="12" t="s">
        <v>170</v>
      </c>
      <c r="D92" s="12" t="s">
        <v>31</v>
      </c>
      <c r="E92" s="12">
        <v>520501503</v>
      </c>
      <c r="F92" s="12" t="s">
        <v>210</v>
      </c>
      <c r="G92" s="12" t="s">
        <v>211</v>
      </c>
      <c r="H92" s="12" t="s">
        <v>27</v>
      </c>
      <c r="I92" s="13">
        <v>138</v>
      </c>
      <c r="J92" s="14">
        <v>83</v>
      </c>
      <c r="K92" s="14">
        <v>83.02</v>
      </c>
      <c r="L92" s="15">
        <f t="shared" si="1"/>
        <v>76.006</v>
      </c>
      <c r="M92" s="16">
        <v>3</v>
      </c>
      <c r="N92" s="14" t="s">
        <v>22</v>
      </c>
      <c r="O92" s="22"/>
    </row>
    <row r="93" spans="1:15" ht="14.25">
      <c r="A93" s="22"/>
      <c r="B93" s="12" t="s">
        <v>16</v>
      </c>
      <c r="C93" s="12" t="s">
        <v>170</v>
      </c>
      <c r="D93" s="12" t="s">
        <v>31</v>
      </c>
      <c r="E93" s="12">
        <v>520501503</v>
      </c>
      <c r="F93" s="12" t="s">
        <v>212</v>
      </c>
      <c r="G93" s="12" t="s">
        <v>213</v>
      </c>
      <c r="H93" s="12" t="s">
        <v>21</v>
      </c>
      <c r="I93" s="13">
        <v>137.25</v>
      </c>
      <c r="J93" s="14">
        <v>68</v>
      </c>
      <c r="K93" s="14">
        <v>82.12</v>
      </c>
      <c r="L93" s="15">
        <f t="shared" si="1"/>
        <v>72.5485</v>
      </c>
      <c r="M93" s="16">
        <v>10</v>
      </c>
      <c r="N93" s="14" t="s">
        <v>22</v>
      </c>
      <c r="O93" s="22"/>
    </row>
    <row r="94" spans="1:15" ht="14.25">
      <c r="A94" s="22"/>
      <c r="B94" s="12" t="s">
        <v>16</v>
      </c>
      <c r="C94" s="12" t="s">
        <v>170</v>
      </c>
      <c r="D94" s="12" t="s">
        <v>31</v>
      </c>
      <c r="E94" s="12">
        <v>520501503</v>
      </c>
      <c r="F94" s="12" t="s">
        <v>214</v>
      </c>
      <c r="G94" s="12" t="s">
        <v>215</v>
      </c>
      <c r="H94" s="12" t="s">
        <v>27</v>
      </c>
      <c r="I94" s="13">
        <v>137</v>
      </c>
      <c r="J94" s="14">
        <v>66</v>
      </c>
      <c r="K94" s="14">
        <v>72.84</v>
      </c>
      <c r="L94" s="15">
        <f t="shared" si="1"/>
        <v>69.302</v>
      </c>
      <c r="M94" s="16">
        <v>16</v>
      </c>
      <c r="N94" s="14"/>
      <c r="O94" s="22"/>
    </row>
    <row r="95" spans="1:15" ht="14.25">
      <c r="A95" s="22"/>
      <c r="B95" s="12" t="s">
        <v>16</v>
      </c>
      <c r="C95" s="12" t="s">
        <v>170</v>
      </c>
      <c r="D95" s="12" t="s">
        <v>31</v>
      </c>
      <c r="E95" s="12">
        <v>520501503</v>
      </c>
      <c r="F95" s="12" t="s">
        <v>216</v>
      </c>
      <c r="G95" s="12" t="s">
        <v>217</v>
      </c>
      <c r="H95" s="12" t="s">
        <v>27</v>
      </c>
      <c r="I95" s="13">
        <v>136.25</v>
      </c>
      <c r="J95" s="14">
        <v>77</v>
      </c>
      <c r="K95" s="14">
        <v>68.24</v>
      </c>
      <c r="L95" s="15">
        <f t="shared" si="1"/>
        <v>69.9345</v>
      </c>
      <c r="M95" s="16">
        <v>14</v>
      </c>
      <c r="N95" s="14" t="s">
        <v>22</v>
      </c>
      <c r="O95" s="22"/>
    </row>
    <row r="96" spans="1:15" ht="14.25">
      <c r="A96" s="22"/>
      <c r="B96" s="12" t="s">
        <v>16</v>
      </c>
      <c r="C96" s="12" t="s">
        <v>170</v>
      </c>
      <c r="D96" s="12" t="s">
        <v>31</v>
      </c>
      <c r="E96" s="12">
        <v>520501503</v>
      </c>
      <c r="F96" s="12" t="s">
        <v>218</v>
      </c>
      <c r="G96" s="12" t="s">
        <v>219</v>
      </c>
      <c r="H96" s="12" t="s">
        <v>21</v>
      </c>
      <c r="I96" s="13">
        <v>136</v>
      </c>
      <c r="J96" s="14">
        <v>73</v>
      </c>
      <c r="K96" s="14">
        <v>62.24</v>
      </c>
      <c r="L96" s="15">
        <f t="shared" si="1"/>
        <v>67.272</v>
      </c>
      <c r="M96" s="16">
        <v>28</v>
      </c>
      <c r="N96" s="14"/>
      <c r="O96" s="22"/>
    </row>
    <row r="97" spans="1:15" ht="14.25">
      <c r="A97" s="22"/>
      <c r="B97" s="12" t="s">
        <v>16</v>
      </c>
      <c r="C97" s="12" t="s">
        <v>170</v>
      </c>
      <c r="D97" s="12" t="s">
        <v>31</v>
      </c>
      <c r="E97" s="12">
        <v>520501503</v>
      </c>
      <c r="F97" s="12" t="s">
        <v>220</v>
      </c>
      <c r="G97" s="12" t="s">
        <v>221</v>
      </c>
      <c r="H97" s="12" t="s">
        <v>27</v>
      </c>
      <c r="I97" s="13">
        <v>135.75</v>
      </c>
      <c r="J97" s="14">
        <v>67</v>
      </c>
      <c r="K97" s="14">
        <v>69.36</v>
      </c>
      <c r="L97" s="15">
        <f t="shared" si="1"/>
        <v>68.1455</v>
      </c>
      <c r="M97" s="16">
        <v>25</v>
      </c>
      <c r="N97" s="14"/>
      <c r="O97" s="22"/>
    </row>
    <row r="98" spans="1:15" ht="14.25">
      <c r="A98" s="22"/>
      <c r="B98" s="12" t="s">
        <v>16</v>
      </c>
      <c r="C98" s="12" t="s">
        <v>170</v>
      </c>
      <c r="D98" s="12" t="s">
        <v>31</v>
      </c>
      <c r="E98" s="12">
        <v>520501503</v>
      </c>
      <c r="F98" s="12" t="s">
        <v>222</v>
      </c>
      <c r="G98" s="12" t="s">
        <v>223</v>
      </c>
      <c r="H98" s="12" t="s">
        <v>27</v>
      </c>
      <c r="I98" s="13">
        <v>134.75</v>
      </c>
      <c r="J98" s="14">
        <v>64</v>
      </c>
      <c r="K98" s="14">
        <v>87.14</v>
      </c>
      <c r="L98" s="15">
        <f t="shared" si="1"/>
        <v>72.6295</v>
      </c>
      <c r="M98" s="16">
        <v>9</v>
      </c>
      <c r="N98" s="14" t="s">
        <v>22</v>
      </c>
      <c r="O98" s="22"/>
    </row>
    <row r="99" spans="1:15" ht="14.25">
      <c r="A99" s="22"/>
      <c r="B99" s="12" t="s">
        <v>16</v>
      </c>
      <c r="C99" s="12" t="s">
        <v>170</v>
      </c>
      <c r="D99" s="12" t="s">
        <v>31</v>
      </c>
      <c r="E99" s="12">
        <v>520501503</v>
      </c>
      <c r="F99" s="12" t="s">
        <v>224</v>
      </c>
      <c r="G99" s="12" t="s">
        <v>225</v>
      </c>
      <c r="H99" s="12" t="s">
        <v>27</v>
      </c>
      <c r="I99" s="13">
        <v>134.5</v>
      </c>
      <c r="J99" s="14">
        <v>67</v>
      </c>
      <c r="K99" s="14">
        <v>64.14</v>
      </c>
      <c r="L99" s="15">
        <f t="shared" si="1"/>
        <v>66.267</v>
      </c>
      <c r="M99" s="16">
        <v>34</v>
      </c>
      <c r="N99" s="14"/>
      <c r="O99" s="22"/>
    </row>
    <row r="100" spans="1:15" ht="14.25">
      <c r="A100" s="22" t="s">
        <v>226</v>
      </c>
      <c r="B100" s="12" t="s">
        <v>16</v>
      </c>
      <c r="C100" s="12" t="s">
        <v>170</v>
      </c>
      <c r="D100" s="12" t="s">
        <v>31</v>
      </c>
      <c r="E100" s="12">
        <v>520501503</v>
      </c>
      <c r="F100" s="12" t="s">
        <v>227</v>
      </c>
      <c r="G100" s="12" t="s">
        <v>228</v>
      </c>
      <c r="H100" s="12" t="s">
        <v>21</v>
      </c>
      <c r="I100" s="13">
        <v>134</v>
      </c>
      <c r="J100" s="14">
        <v>72</v>
      </c>
      <c r="K100" s="14">
        <v>71.32</v>
      </c>
      <c r="L100" s="15">
        <f t="shared" si="1"/>
        <v>69.29599999999999</v>
      </c>
      <c r="M100" s="16">
        <v>17</v>
      </c>
      <c r="N100" s="14"/>
      <c r="O100" s="22">
        <v>73.43</v>
      </c>
    </row>
    <row r="101" spans="1:15" ht="14.25">
      <c r="A101" s="22"/>
      <c r="B101" s="12" t="s">
        <v>16</v>
      </c>
      <c r="C101" s="12" t="s">
        <v>170</v>
      </c>
      <c r="D101" s="12" t="s">
        <v>31</v>
      </c>
      <c r="E101" s="12">
        <v>520501503</v>
      </c>
      <c r="F101" s="12" t="s">
        <v>229</v>
      </c>
      <c r="G101" s="12" t="s">
        <v>230</v>
      </c>
      <c r="H101" s="12" t="s">
        <v>21</v>
      </c>
      <c r="I101" s="13">
        <v>134</v>
      </c>
      <c r="J101" s="14">
        <v>77</v>
      </c>
      <c r="K101" s="14">
        <v>73.56</v>
      </c>
      <c r="L101" s="15">
        <f t="shared" si="1"/>
        <v>70.968</v>
      </c>
      <c r="M101" s="16">
        <v>13</v>
      </c>
      <c r="N101" s="14" t="s">
        <v>22</v>
      </c>
      <c r="O101" s="22"/>
    </row>
    <row r="102" spans="1:15" ht="14.25">
      <c r="A102" s="22"/>
      <c r="B102" s="12" t="s">
        <v>16</v>
      </c>
      <c r="C102" s="12" t="s">
        <v>170</v>
      </c>
      <c r="D102" s="12" t="s">
        <v>31</v>
      </c>
      <c r="E102" s="12">
        <v>520501503</v>
      </c>
      <c r="F102" s="12" t="s">
        <v>231</v>
      </c>
      <c r="G102" s="12" t="s">
        <v>232</v>
      </c>
      <c r="H102" s="12" t="s">
        <v>21</v>
      </c>
      <c r="I102" s="13">
        <v>134</v>
      </c>
      <c r="J102" s="14">
        <v>71</v>
      </c>
      <c r="K102" s="14">
        <v>69.06</v>
      </c>
      <c r="L102" s="15">
        <f t="shared" si="1"/>
        <v>68.418</v>
      </c>
      <c r="M102" s="16">
        <v>23</v>
      </c>
      <c r="N102" s="14"/>
      <c r="O102" s="22"/>
    </row>
    <row r="103" spans="1:15" ht="14.25">
      <c r="A103" s="22"/>
      <c r="B103" s="12" t="s">
        <v>16</v>
      </c>
      <c r="C103" s="12" t="s">
        <v>170</v>
      </c>
      <c r="D103" s="12" t="s">
        <v>31</v>
      </c>
      <c r="E103" s="12">
        <v>520501503</v>
      </c>
      <c r="F103" s="12" t="s">
        <v>233</v>
      </c>
      <c r="G103" s="12" t="s">
        <v>234</v>
      </c>
      <c r="H103" s="12" t="s">
        <v>21</v>
      </c>
      <c r="I103" s="13">
        <v>133.25</v>
      </c>
      <c r="J103" s="14">
        <v>80</v>
      </c>
      <c r="K103" s="14">
        <v>85.46</v>
      </c>
      <c r="L103" s="15">
        <f t="shared" si="1"/>
        <v>74.9505</v>
      </c>
      <c r="M103" s="16">
        <v>6</v>
      </c>
      <c r="N103" s="14" t="s">
        <v>22</v>
      </c>
      <c r="O103" s="22"/>
    </row>
    <row r="104" spans="1:15" ht="14.25">
      <c r="A104" s="22"/>
      <c r="B104" s="12" t="s">
        <v>16</v>
      </c>
      <c r="C104" s="12" t="s">
        <v>170</v>
      </c>
      <c r="D104" s="12" t="s">
        <v>31</v>
      </c>
      <c r="E104" s="12">
        <v>520501503</v>
      </c>
      <c r="F104" s="12" t="s">
        <v>235</v>
      </c>
      <c r="G104" s="12" t="s">
        <v>236</v>
      </c>
      <c r="H104" s="12" t="s">
        <v>21</v>
      </c>
      <c r="I104" s="13">
        <v>131.75</v>
      </c>
      <c r="J104" s="14">
        <v>69</v>
      </c>
      <c r="K104" s="14">
        <v>65.64</v>
      </c>
      <c r="L104" s="15">
        <f t="shared" si="1"/>
        <v>66.42949999999999</v>
      </c>
      <c r="M104" s="16">
        <v>32</v>
      </c>
      <c r="N104" s="14"/>
      <c r="O104" s="22"/>
    </row>
    <row r="105" spans="1:15" ht="14.25">
      <c r="A105" s="22"/>
      <c r="B105" s="12" t="s">
        <v>16</v>
      </c>
      <c r="C105" s="12" t="s">
        <v>170</v>
      </c>
      <c r="D105" s="12" t="s">
        <v>31</v>
      </c>
      <c r="E105" s="12">
        <v>520501503</v>
      </c>
      <c r="F105" s="12" t="s">
        <v>237</v>
      </c>
      <c r="G105" s="12" t="s">
        <v>238</v>
      </c>
      <c r="H105" s="12" t="s">
        <v>21</v>
      </c>
      <c r="I105" s="13">
        <v>129</v>
      </c>
      <c r="J105" s="14">
        <v>71</v>
      </c>
      <c r="K105" s="14">
        <v>86.6</v>
      </c>
      <c r="L105" s="15">
        <f t="shared" si="1"/>
        <v>72.43</v>
      </c>
      <c r="M105" s="16">
        <v>11</v>
      </c>
      <c r="N105" s="14" t="s">
        <v>22</v>
      </c>
      <c r="O105" s="22"/>
    </row>
    <row r="106" spans="1:15" ht="14.25">
      <c r="A106" s="22"/>
      <c r="B106" s="12" t="s">
        <v>16</v>
      </c>
      <c r="C106" s="12" t="s">
        <v>170</v>
      </c>
      <c r="D106" s="12" t="s">
        <v>31</v>
      </c>
      <c r="E106" s="12">
        <v>520501503</v>
      </c>
      <c r="F106" s="12" t="s">
        <v>239</v>
      </c>
      <c r="G106" s="12" t="s">
        <v>240</v>
      </c>
      <c r="H106" s="12" t="s">
        <v>21</v>
      </c>
      <c r="I106" s="13">
        <v>129</v>
      </c>
      <c r="J106" s="14">
        <v>78</v>
      </c>
      <c r="K106" s="14">
        <v>84.28</v>
      </c>
      <c r="L106" s="15">
        <f t="shared" si="1"/>
        <v>73.134</v>
      </c>
      <c r="M106" s="16">
        <v>8</v>
      </c>
      <c r="N106" s="14" t="s">
        <v>22</v>
      </c>
      <c r="O106" s="22"/>
    </row>
    <row r="107" spans="1:15" ht="14.25">
      <c r="A107" s="22"/>
      <c r="B107" s="12" t="s">
        <v>16</v>
      </c>
      <c r="C107" s="12" t="s">
        <v>170</v>
      </c>
      <c r="D107" s="12" t="s">
        <v>31</v>
      </c>
      <c r="E107" s="12">
        <v>520501503</v>
      </c>
      <c r="F107" s="12" t="s">
        <v>241</v>
      </c>
      <c r="G107" s="12" t="s">
        <v>242</v>
      </c>
      <c r="H107" s="12" t="s">
        <v>27</v>
      </c>
      <c r="I107" s="13">
        <v>128.25</v>
      </c>
      <c r="J107" s="14">
        <v>70</v>
      </c>
      <c r="K107" s="14">
        <v>69.6</v>
      </c>
      <c r="L107" s="15">
        <f t="shared" si="1"/>
        <v>66.9425</v>
      </c>
      <c r="M107" s="16">
        <v>31</v>
      </c>
      <c r="N107" s="14"/>
      <c r="O107" s="22"/>
    </row>
    <row r="108" spans="1:15" ht="14.25">
      <c r="A108" s="22"/>
      <c r="B108" s="12" t="s">
        <v>16</v>
      </c>
      <c r="C108" s="12" t="s">
        <v>170</v>
      </c>
      <c r="D108" s="12" t="s">
        <v>31</v>
      </c>
      <c r="E108" s="12">
        <v>520501503</v>
      </c>
      <c r="F108" s="12" t="s">
        <v>243</v>
      </c>
      <c r="G108" s="12" t="s">
        <v>244</v>
      </c>
      <c r="H108" s="12" t="s">
        <v>27</v>
      </c>
      <c r="I108" s="13">
        <v>128</v>
      </c>
      <c r="J108" s="14">
        <v>65</v>
      </c>
      <c r="K108" s="14">
        <v>68.38</v>
      </c>
      <c r="L108" s="15">
        <f t="shared" si="1"/>
        <v>65.514</v>
      </c>
      <c r="M108" s="16">
        <v>37</v>
      </c>
      <c r="N108" s="14"/>
      <c r="O108" s="22"/>
    </row>
    <row r="109" spans="1:15" ht="14.25">
      <c r="A109" s="22"/>
      <c r="B109" s="12" t="s">
        <v>16</v>
      </c>
      <c r="C109" s="12" t="s">
        <v>170</v>
      </c>
      <c r="D109" s="12" t="s">
        <v>31</v>
      </c>
      <c r="E109" s="12">
        <v>520501503</v>
      </c>
      <c r="F109" s="12" t="s">
        <v>245</v>
      </c>
      <c r="G109" s="12" t="s">
        <v>246</v>
      </c>
      <c r="H109" s="12" t="s">
        <v>27</v>
      </c>
      <c r="I109" s="13">
        <v>127.5</v>
      </c>
      <c r="J109" s="14">
        <v>67</v>
      </c>
      <c r="K109" s="14" t="s">
        <v>115</v>
      </c>
      <c r="L109" s="15">
        <f>I109*0.25+J109*0.2</f>
        <v>45.275</v>
      </c>
      <c r="M109" s="16">
        <v>43</v>
      </c>
      <c r="N109" s="14"/>
      <c r="O109" s="22"/>
    </row>
    <row r="110" spans="1:15" ht="14.25">
      <c r="A110" s="22"/>
      <c r="B110" s="12" t="s">
        <v>16</v>
      </c>
      <c r="C110" s="12" t="s">
        <v>170</v>
      </c>
      <c r="D110" s="12" t="s">
        <v>31</v>
      </c>
      <c r="E110" s="12">
        <v>520501503</v>
      </c>
      <c r="F110" s="12" t="s">
        <v>247</v>
      </c>
      <c r="G110" s="12" t="s">
        <v>248</v>
      </c>
      <c r="H110" s="12" t="s">
        <v>27</v>
      </c>
      <c r="I110" s="13">
        <v>126.5</v>
      </c>
      <c r="J110" s="14">
        <v>68</v>
      </c>
      <c r="K110" s="14">
        <v>70.6</v>
      </c>
      <c r="L110" s="15">
        <f t="shared" si="1"/>
        <v>66.405</v>
      </c>
      <c r="M110" s="16">
        <v>33</v>
      </c>
      <c r="N110" s="14"/>
      <c r="O110" s="22"/>
    </row>
    <row r="111" spans="1:15" ht="14.25">
      <c r="A111" s="22"/>
      <c r="B111" s="12" t="s">
        <v>16</v>
      </c>
      <c r="C111" s="12" t="s">
        <v>170</v>
      </c>
      <c r="D111" s="12" t="s">
        <v>31</v>
      </c>
      <c r="E111" s="12">
        <v>520501503</v>
      </c>
      <c r="F111" s="12" t="s">
        <v>249</v>
      </c>
      <c r="G111" s="12" t="s">
        <v>250</v>
      </c>
      <c r="H111" s="12" t="s">
        <v>27</v>
      </c>
      <c r="I111" s="13">
        <v>126</v>
      </c>
      <c r="J111" s="14">
        <v>69</v>
      </c>
      <c r="K111" s="14">
        <v>66.56</v>
      </c>
      <c r="L111" s="15">
        <f t="shared" si="1"/>
        <v>65.268</v>
      </c>
      <c r="M111" s="16">
        <v>39</v>
      </c>
      <c r="N111" s="14"/>
      <c r="O111" s="22"/>
    </row>
    <row r="112" spans="1:15" ht="14.25">
      <c r="A112" s="22"/>
      <c r="B112" s="12" t="s">
        <v>16</v>
      </c>
      <c r="C112" s="12" t="s">
        <v>170</v>
      </c>
      <c r="D112" s="12" t="s">
        <v>31</v>
      </c>
      <c r="E112" s="12">
        <v>520501503</v>
      </c>
      <c r="F112" s="12" t="s">
        <v>251</v>
      </c>
      <c r="G112" s="12" t="s">
        <v>252</v>
      </c>
      <c r="H112" s="12" t="s">
        <v>21</v>
      </c>
      <c r="I112" s="13">
        <v>123.25</v>
      </c>
      <c r="J112" s="14">
        <v>67</v>
      </c>
      <c r="K112" s="14">
        <v>67.82</v>
      </c>
      <c r="L112" s="15">
        <f t="shared" si="1"/>
        <v>64.5585</v>
      </c>
      <c r="M112" s="16">
        <v>41</v>
      </c>
      <c r="N112" s="14"/>
      <c r="O112" s="22"/>
    </row>
    <row r="113" spans="1:15" ht="14.25">
      <c r="A113" s="22"/>
      <c r="B113" s="12" t="s">
        <v>16</v>
      </c>
      <c r="C113" s="12" t="s">
        <v>170</v>
      </c>
      <c r="D113" s="12" t="s">
        <v>31</v>
      </c>
      <c r="E113" s="12">
        <v>520501503</v>
      </c>
      <c r="F113" s="12" t="s">
        <v>253</v>
      </c>
      <c r="G113" s="12" t="s">
        <v>254</v>
      </c>
      <c r="H113" s="12" t="s">
        <v>21</v>
      </c>
      <c r="I113" s="13">
        <v>122.75</v>
      </c>
      <c r="J113" s="14">
        <v>76</v>
      </c>
      <c r="K113" s="14">
        <v>66.94</v>
      </c>
      <c r="L113" s="15">
        <f t="shared" si="1"/>
        <v>65.9695</v>
      </c>
      <c r="M113" s="16">
        <v>35</v>
      </c>
      <c r="N113" s="14"/>
      <c r="O113" s="22"/>
    </row>
    <row r="114" spans="1:15" ht="14.25">
      <c r="A114" s="22"/>
      <c r="B114" s="12" t="s">
        <v>16</v>
      </c>
      <c r="C114" s="12" t="s">
        <v>170</v>
      </c>
      <c r="D114" s="12" t="s">
        <v>31</v>
      </c>
      <c r="E114" s="12">
        <v>520501503</v>
      </c>
      <c r="F114" s="12" t="s">
        <v>255</v>
      </c>
      <c r="G114" s="12" t="s">
        <v>256</v>
      </c>
      <c r="H114" s="12" t="s">
        <v>21</v>
      </c>
      <c r="I114" s="13">
        <v>122.25</v>
      </c>
      <c r="J114" s="14">
        <v>71</v>
      </c>
      <c r="K114" s="14">
        <v>67.64</v>
      </c>
      <c r="L114" s="15">
        <f t="shared" si="1"/>
        <v>65.0545</v>
      </c>
      <c r="M114" s="16">
        <v>40</v>
      </c>
      <c r="N114" s="14"/>
      <c r="O114" s="22"/>
    </row>
    <row r="115" spans="1:15" ht="14.25">
      <c r="A115" s="22"/>
      <c r="B115" s="12" t="s">
        <v>16</v>
      </c>
      <c r="C115" s="12" t="s">
        <v>170</v>
      </c>
      <c r="D115" s="12" t="s">
        <v>31</v>
      </c>
      <c r="E115" s="12">
        <v>520501503</v>
      </c>
      <c r="F115" s="12" t="s">
        <v>257</v>
      </c>
      <c r="G115" s="12" t="s">
        <v>258</v>
      </c>
      <c r="H115" s="12" t="s">
        <v>21</v>
      </c>
      <c r="I115" s="13">
        <v>117.25</v>
      </c>
      <c r="J115" s="14">
        <v>61</v>
      </c>
      <c r="K115" s="14">
        <v>87.96</v>
      </c>
      <c r="L115" s="15">
        <f t="shared" si="1"/>
        <v>67.9005</v>
      </c>
      <c r="M115" s="16">
        <v>26</v>
      </c>
      <c r="N115" s="14"/>
      <c r="O115" s="22"/>
    </row>
    <row r="116" spans="1:15" ht="14.25">
      <c r="A116" s="22" t="s">
        <v>259</v>
      </c>
      <c r="B116" s="12" t="s">
        <v>260</v>
      </c>
      <c r="C116" s="12" t="s">
        <v>261</v>
      </c>
      <c r="D116" s="12" t="s">
        <v>262</v>
      </c>
      <c r="E116" s="12">
        <v>220534901</v>
      </c>
      <c r="F116" s="12" t="s">
        <v>263</v>
      </c>
      <c r="G116" s="12" t="s">
        <v>264</v>
      </c>
      <c r="H116" s="12" t="s">
        <v>27</v>
      </c>
      <c r="I116" s="13">
        <v>153.25</v>
      </c>
      <c r="J116" s="14" t="s">
        <v>265</v>
      </c>
      <c r="K116" s="14">
        <v>75.7</v>
      </c>
      <c r="L116" s="15">
        <f>I116*0.25+K116*0.5</f>
        <v>76.1625</v>
      </c>
      <c r="M116" s="14">
        <v>2</v>
      </c>
      <c r="N116" s="14"/>
      <c r="O116" s="22">
        <v>73.18</v>
      </c>
    </row>
    <row r="117" spans="1:15" ht="14.25">
      <c r="A117" s="22"/>
      <c r="B117" s="12" t="s">
        <v>260</v>
      </c>
      <c r="C117" s="12" t="s">
        <v>261</v>
      </c>
      <c r="D117" s="12" t="s">
        <v>262</v>
      </c>
      <c r="E117" s="12">
        <v>220534901</v>
      </c>
      <c r="F117" s="12" t="s">
        <v>266</v>
      </c>
      <c r="G117" s="12" t="s">
        <v>267</v>
      </c>
      <c r="H117" s="12" t="s">
        <v>27</v>
      </c>
      <c r="I117" s="13">
        <v>152.5</v>
      </c>
      <c r="J117" s="14" t="s">
        <v>265</v>
      </c>
      <c r="K117" s="14">
        <v>77.8</v>
      </c>
      <c r="L117" s="15">
        <f aca="true" t="shared" si="2" ref="L117:L132">I117*0.25+K117*0.5</f>
        <v>77.025</v>
      </c>
      <c r="M117" s="14">
        <v>1</v>
      </c>
      <c r="N117" s="14" t="s">
        <v>22</v>
      </c>
      <c r="O117" s="22"/>
    </row>
    <row r="118" spans="1:15" ht="14.25">
      <c r="A118" s="22"/>
      <c r="B118" s="12" t="s">
        <v>260</v>
      </c>
      <c r="C118" s="12" t="s">
        <v>261</v>
      </c>
      <c r="D118" s="12" t="s">
        <v>262</v>
      </c>
      <c r="E118" s="12">
        <v>220534901</v>
      </c>
      <c r="F118" s="12" t="s">
        <v>268</v>
      </c>
      <c r="G118" s="12" t="s">
        <v>269</v>
      </c>
      <c r="H118" s="12" t="s">
        <v>27</v>
      </c>
      <c r="I118" s="13">
        <v>152.25</v>
      </c>
      <c r="J118" s="14" t="s">
        <v>265</v>
      </c>
      <c r="K118" s="14">
        <v>75.8</v>
      </c>
      <c r="L118" s="15">
        <f t="shared" si="2"/>
        <v>75.9625</v>
      </c>
      <c r="M118" s="14">
        <v>3</v>
      </c>
      <c r="N118" s="14"/>
      <c r="O118" s="22"/>
    </row>
    <row r="119" spans="1:15" ht="15" customHeight="1">
      <c r="A119" s="22"/>
      <c r="B119" s="12" t="s">
        <v>270</v>
      </c>
      <c r="C119" s="12" t="s">
        <v>271</v>
      </c>
      <c r="D119" s="12" t="s">
        <v>272</v>
      </c>
      <c r="E119" s="12">
        <v>820533701</v>
      </c>
      <c r="F119" s="12" t="s">
        <v>273</v>
      </c>
      <c r="G119" s="12" t="s">
        <v>274</v>
      </c>
      <c r="H119" s="12" t="s">
        <v>27</v>
      </c>
      <c r="I119" s="13">
        <v>137.75</v>
      </c>
      <c r="J119" s="14" t="s">
        <v>265</v>
      </c>
      <c r="K119" s="14" t="s">
        <v>115</v>
      </c>
      <c r="L119" s="15">
        <f>I119*0.25</f>
        <v>34.4375</v>
      </c>
      <c r="M119" s="14">
        <v>2</v>
      </c>
      <c r="N119" s="14"/>
      <c r="O119" s="22"/>
    </row>
    <row r="120" spans="1:15" ht="14.25">
      <c r="A120" s="22"/>
      <c r="B120" s="12" t="s">
        <v>270</v>
      </c>
      <c r="C120" s="12" t="s">
        <v>271</v>
      </c>
      <c r="D120" s="12" t="s">
        <v>272</v>
      </c>
      <c r="E120" s="12">
        <v>820533701</v>
      </c>
      <c r="F120" s="12" t="s">
        <v>275</v>
      </c>
      <c r="G120" s="12" t="s">
        <v>276</v>
      </c>
      <c r="H120" s="12" t="s">
        <v>21</v>
      </c>
      <c r="I120" s="13">
        <v>123.5</v>
      </c>
      <c r="J120" s="14" t="s">
        <v>265</v>
      </c>
      <c r="K120" s="14" t="s">
        <v>115</v>
      </c>
      <c r="L120" s="15">
        <f>I120*0.25</f>
        <v>30.875</v>
      </c>
      <c r="M120" s="14">
        <v>3</v>
      </c>
      <c r="N120" s="14"/>
      <c r="O120" s="22"/>
    </row>
    <row r="121" spans="1:15" ht="14.25">
      <c r="A121" s="22"/>
      <c r="B121" s="12" t="s">
        <v>270</v>
      </c>
      <c r="C121" s="12" t="s">
        <v>271</v>
      </c>
      <c r="D121" s="12" t="s">
        <v>272</v>
      </c>
      <c r="E121" s="12">
        <v>820533701</v>
      </c>
      <c r="F121" s="12" t="s">
        <v>277</v>
      </c>
      <c r="G121" s="12" t="s">
        <v>278</v>
      </c>
      <c r="H121" s="12" t="s">
        <v>21</v>
      </c>
      <c r="I121" s="13">
        <v>118.75</v>
      </c>
      <c r="J121" s="14" t="s">
        <v>265</v>
      </c>
      <c r="K121" s="14">
        <v>68.1</v>
      </c>
      <c r="L121" s="15">
        <f t="shared" si="2"/>
        <v>63.7375</v>
      </c>
      <c r="M121" s="14">
        <v>1</v>
      </c>
      <c r="N121" s="14" t="s">
        <v>1597</v>
      </c>
      <c r="O121" s="22"/>
    </row>
    <row r="122" spans="1:15" ht="14.25">
      <c r="A122" s="22"/>
      <c r="B122" s="12" t="s">
        <v>279</v>
      </c>
      <c r="C122" s="12" t="s">
        <v>280</v>
      </c>
      <c r="D122" s="12" t="s">
        <v>281</v>
      </c>
      <c r="E122" s="12">
        <v>220537703</v>
      </c>
      <c r="F122" s="12" t="s">
        <v>282</v>
      </c>
      <c r="G122" s="12" t="s">
        <v>283</v>
      </c>
      <c r="H122" s="12" t="s">
        <v>21</v>
      </c>
      <c r="I122" s="13">
        <v>142.75</v>
      </c>
      <c r="J122" s="14" t="s">
        <v>265</v>
      </c>
      <c r="K122" s="14">
        <v>60.1</v>
      </c>
      <c r="L122" s="15">
        <f t="shared" si="2"/>
        <v>65.7375</v>
      </c>
      <c r="M122" s="14">
        <v>1</v>
      </c>
      <c r="N122" s="14" t="s">
        <v>1597</v>
      </c>
      <c r="O122" s="22"/>
    </row>
    <row r="123" spans="1:15" ht="14.25">
      <c r="A123" s="22"/>
      <c r="B123" s="12" t="s">
        <v>279</v>
      </c>
      <c r="C123" s="12" t="s">
        <v>284</v>
      </c>
      <c r="D123" s="12" t="s">
        <v>285</v>
      </c>
      <c r="E123" s="12">
        <v>220537701</v>
      </c>
      <c r="F123" s="12" t="s">
        <v>286</v>
      </c>
      <c r="G123" s="12" t="s">
        <v>287</v>
      </c>
      <c r="H123" s="12" t="s">
        <v>27</v>
      </c>
      <c r="I123" s="13">
        <v>144.75</v>
      </c>
      <c r="J123" s="14" t="s">
        <v>265</v>
      </c>
      <c r="K123" s="14">
        <v>73.9</v>
      </c>
      <c r="L123" s="15">
        <f t="shared" si="2"/>
        <v>73.1375</v>
      </c>
      <c r="M123" s="14">
        <v>2</v>
      </c>
      <c r="N123" s="14"/>
      <c r="O123" s="22"/>
    </row>
    <row r="124" spans="1:15" ht="14.25">
      <c r="A124" s="22"/>
      <c r="B124" s="12" t="s">
        <v>279</v>
      </c>
      <c r="C124" s="12" t="s">
        <v>284</v>
      </c>
      <c r="D124" s="12" t="s">
        <v>285</v>
      </c>
      <c r="E124" s="12">
        <v>220537701</v>
      </c>
      <c r="F124" s="12" t="s">
        <v>288</v>
      </c>
      <c r="G124" s="12" t="s">
        <v>289</v>
      </c>
      <c r="H124" s="12" t="s">
        <v>27</v>
      </c>
      <c r="I124" s="13">
        <v>143.5</v>
      </c>
      <c r="J124" s="14" t="s">
        <v>265</v>
      </c>
      <c r="K124" s="14">
        <v>78.8</v>
      </c>
      <c r="L124" s="15">
        <f t="shared" si="2"/>
        <v>75.275</v>
      </c>
      <c r="M124" s="14">
        <v>1</v>
      </c>
      <c r="N124" s="14" t="s">
        <v>22</v>
      </c>
      <c r="O124" s="22"/>
    </row>
    <row r="125" spans="1:15" ht="14.25">
      <c r="A125" s="22"/>
      <c r="B125" s="12" t="s">
        <v>279</v>
      </c>
      <c r="C125" s="12" t="s">
        <v>284</v>
      </c>
      <c r="D125" s="12" t="s">
        <v>285</v>
      </c>
      <c r="E125" s="12">
        <v>220537701</v>
      </c>
      <c r="F125" s="12" t="s">
        <v>290</v>
      </c>
      <c r="G125" s="12" t="s">
        <v>291</v>
      </c>
      <c r="H125" s="12" t="s">
        <v>27</v>
      </c>
      <c r="I125" s="13">
        <v>143</v>
      </c>
      <c r="J125" s="14" t="s">
        <v>265</v>
      </c>
      <c r="K125" s="14">
        <v>68.9</v>
      </c>
      <c r="L125" s="15">
        <f t="shared" si="2"/>
        <v>70.2</v>
      </c>
      <c r="M125" s="14">
        <v>3</v>
      </c>
      <c r="N125" s="14"/>
      <c r="O125" s="22"/>
    </row>
    <row r="126" spans="1:15" ht="14.25">
      <c r="A126" s="22"/>
      <c r="B126" s="12" t="s">
        <v>279</v>
      </c>
      <c r="C126" s="12" t="s">
        <v>292</v>
      </c>
      <c r="D126" s="12" t="s">
        <v>293</v>
      </c>
      <c r="E126" s="12">
        <v>220537702</v>
      </c>
      <c r="F126" s="12" t="s">
        <v>294</v>
      </c>
      <c r="G126" s="12" t="s">
        <v>295</v>
      </c>
      <c r="H126" s="12" t="s">
        <v>27</v>
      </c>
      <c r="I126" s="13">
        <v>143.25</v>
      </c>
      <c r="J126" s="14" t="s">
        <v>265</v>
      </c>
      <c r="K126" s="14">
        <v>72.7</v>
      </c>
      <c r="L126" s="15">
        <f t="shared" si="2"/>
        <v>72.1625</v>
      </c>
      <c r="M126" s="14">
        <v>3</v>
      </c>
      <c r="N126" s="14"/>
      <c r="O126" s="22"/>
    </row>
    <row r="127" spans="1:15" ht="14.25">
      <c r="A127" s="22"/>
      <c r="B127" s="12" t="s">
        <v>279</v>
      </c>
      <c r="C127" s="12" t="s">
        <v>292</v>
      </c>
      <c r="D127" s="12" t="s">
        <v>293</v>
      </c>
      <c r="E127" s="12">
        <v>220537702</v>
      </c>
      <c r="F127" s="12" t="s">
        <v>296</v>
      </c>
      <c r="G127" s="12" t="s">
        <v>297</v>
      </c>
      <c r="H127" s="12" t="s">
        <v>27</v>
      </c>
      <c r="I127" s="13">
        <v>143.25</v>
      </c>
      <c r="J127" s="14" t="s">
        <v>265</v>
      </c>
      <c r="K127" s="14">
        <v>73.1</v>
      </c>
      <c r="L127" s="15">
        <f t="shared" si="2"/>
        <v>72.3625</v>
      </c>
      <c r="M127" s="14">
        <v>2</v>
      </c>
      <c r="N127" s="14"/>
      <c r="O127" s="22"/>
    </row>
    <row r="128" spans="1:15" ht="14.25">
      <c r="A128" s="22"/>
      <c r="B128" s="12" t="s">
        <v>298</v>
      </c>
      <c r="C128" s="12" t="s">
        <v>292</v>
      </c>
      <c r="D128" s="12" t="s">
        <v>293</v>
      </c>
      <c r="E128" s="12">
        <v>220537702</v>
      </c>
      <c r="F128" s="12" t="s">
        <v>299</v>
      </c>
      <c r="G128" s="12" t="s">
        <v>300</v>
      </c>
      <c r="H128" s="12" t="s">
        <v>27</v>
      </c>
      <c r="I128" s="13">
        <v>141.25</v>
      </c>
      <c r="J128" s="14" t="s">
        <v>265</v>
      </c>
      <c r="K128" s="14">
        <v>76.8</v>
      </c>
      <c r="L128" s="15">
        <f t="shared" si="2"/>
        <v>73.7125</v>
      </c>
      <c r="M128" s="14">
        <v>1</v>
      </c>
      <c r="N128" s="14" t="s">
        <v>22</v>
      </c>
      <c r="O128" s="22"/>
    </row>
    <row r="129" spans="1:15" ht="14.25">
      <c r="A129" s="22"/>
      <c r="B129" s="12" t="s">
        <v>279</v>
      </c>
      <c r="C129" s="12" t="s">
        <v>280</v>
      </c>
      <c r="D129" s="12" t="s">
        <v>301</v>
      </c>
      <c r="E129" s="12">
        <v>220537704</v>
      </c>
      <c r="F129" s="12" t="s">
        <v>302</v>
      </c>
      <c r="G129" s="12" t="s">
        <v>303</v>
      </c>
      <c r="H129" s="12" t="s">
        <v>27</v>
      </c>
      <c r="I129" s="13">
        <v>149</v>
      </c>
      <c r="J129" s="14" t="s">
        <v>265</v>
      </c>
      <c r="K129" s="14">
        <v>72.6</v>
      </c>
      <c r="L129" s="15">
        <f t="shared" si="2"/>
        <v>73.55</v>
      </c>
      <c r="M129" s="14">
        <v>3</v>
      </c>
      <c r="N129" s="14"/>
      <c r="O129" s="22"/>
    </row>
    <row r="130" spans="1:15" ht="14.25">
      <c r="A130" s="22"/>
      <c r="B130" s="12" t="s">
        <v>279</v>
      </c>
      <c r="C130" s="12" t="s">
        <v>280</v>
      </c>
      <c r="D130" s="12" t="s">
        <v>301</v>
      </c>
      <c r="E130" s="12">
        <v>220537704</v>
      </c>
      <c r="F130" s="12" t="s">
        <v>304</v>
      </c>
      <c r="G130" s="12" t="s">
        <v>305</v>
      </c>
      <c r="H130" s="12" t="s">
        <v>27</v>
      </c>
      <c r="I130" s="13">
        <v>148.25</v>
      </c>
      <c r="J130" s="14" t="s">
        <v>265</v>
      </c>
      <c r="K130" s="14">
        <v>75.8</v>
      </c>
      <c r="L130" s="15">
        <f t="shared" si="2"/>
        <v>74.9625</v>
      </c>
      <c r="M130" s="14">
        <v>2</v>
      </c>
      <c r="N130" s="14"/>
      <c r="O130" s="22"/>
    </row>
    <row r="131" spans="1:15" ht="14.25">
      <c r="A131" s="22"/>
      <c r="B131" s="12" t="s">
        <v>279</v>
      </c>
      <c r="C131" s="12" t="s">
        <v>280</v>
      </c>
      <c r="D131" s="12" t="s">
        <v>301</v>
      </c>
      <c r="E131" s="12">
        <v>220537704</v>
      </c>
      <c r="F131" s="12" t="s">
        <v>306</v>
      </c>
      <c r="G131" s="12" t="s">
        <v>307</v>
      </c>
      <c r="H131" s="12" t="s">
        <v>27</v>
      </c>
      <c r="I131" s="13">
        <v>144.25</v>
      </c>
      <c r="J131" s="14" t="s">
        <v>265</v>
      </c>
      <c r="K131" s="14">
        <v>78.9</v>
      </c>
      <c r="L131" s="15">
        <f t="shared" si="2"/>
        <v>75.5125</v>
      </c>
      <c r="M131" s="14">
        <v>1</v>
      </c>
      <c r="N131" s="14" t="s">
        <v>22</v>
      </c>
      <c r="O131" s="22"/>
    </row>
    <row r="132" spans="1:15" ht="14.25">
      <c r="A132" s="22"/>
      <c r="B132" s="12" t="s">
        <v>279</v>
      </c>
      <c r="C132" s="12" t="s">
        <v>280</v>
      </c>
      <c r="D132" s="12" t="s">
        <v>301</v>
      </c>
      <c r="E132" s="12">
        <v>220537704</v>
      </c>
      <c r="F132" s="12" t="s">
        <v>308</v>
      </c>
      <c r="G132" s="12" t="s">
        <v>309</v>
      </c>
      <c r="H132" s="12" t="s">
        <v>27</v>
      </c>
      <c r="I132" s="13">
        <v>144.25</v>
      </c>
      <c r="J132" s="14" t="s">
        <v>265</v>
      </c>
      <c r="K132" s="14">
        <v>68.7</v>
      </c>
      <c r="L132" s="15">
        <f t="shared" si="2"/>
        <v>70.4125</v>
      </c>
      <c r="M132" s="14">
        <v>4</v>
      </c>
      <c r="N132" s="14"/>
      <c r="O132" s="22"/>
    </row>
  </sheetData>
  <sheetProtection/>
  <mergeCells count="19">
    <mergeCell ref="A100:A115"/>
    <mergeCell ref="O100:O115"/>
    <mergeCell ref="A116:A132"/>
    <mergeCell ref="O116:O132"/>
    <mergeCell ref="A44:A59"/>
    <mergeCell ref="O44:O59"/>
    <mergeCell ref="A60:A72"/>
    <mergeCell ref="O60:O72"/>
    <mergeCell ref="A73:A87"/>
    <mergeCell ref="O73:O87"/>
    <mergeCell ref="A88:A99"/>
    <mergeCell ref="O88:O99"/>
    <mergeCell ref="A31:A43"/>
    <mergeCell ref="O31:O43"/>
    <mergeCell ref="A1:O1"/>
    <mergeCell ref="A3:A14"/>
    <mergeCell ref="O3:O14"/>
    <mergeCell ref="A15:A30"/>
    <mergeCell ref="O15:O30"/>
  </mergeCells>
  <printOptions/>
  <pageMargins left="0.35" right="0.26944444444444443" top="0.84" bottom="0.25972222222222224" header="0.12986111111111112" footer="0.3493055555555555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2"/>
  <sheetViews>
    <sheetView zoomScaleSheetLayoutView="100" zoomScalePageLayoutView="0" workbookViewId="0" topLeftCell="A1">
      <pane ySplit="2" topLeftCell="BM3" activePane="bottomLeft" state="frozen"/>
      <selection pane="topLeft" activeCell="F1" sqref="F1"/>
      <selection pane="bottomLeft" activeCell="A1" sqref="A1:O1"/>
    </sheetView>
  </sheetViews>
  <sheetFormatPr defaultColWidth="9.00390625" defaultRowHeight="13.5"/>
  <cols>
    <col min="1" max="1" width="9.50390625" style="1" bestFit="1" customWidth="1"/>
    <col min="2" max="2" width="40.50390625" style="1" bestFit="1" customWidth="1"/>
    <col min="3" max="3" width="22.75390625" style="1" bestFit="1" customWidth="1"/>
    <col min="4" max="4" width="22.75390625" style="1" customWidth="1"/>
    <col min="5" max="5" width="11.625" style="1" bestFit="1" customWidth="1"/>
    <col min="6" max="6" width="10.25390625" style="1" bestFit="1" customWidth="1"/>
    <col min="7" max="7" width="13.875" style="1" bestFit="1" customWidth="1"/>
    <col min="8" max="8" width="3.50390625" style="1" customWidth="1"/>
    <col min="9" max="9" width="10.25390625" style="9" bestFit="1" customWidth="1"/>
    <col min="10" max="11" width="10.25390625" style="1" customWidth="1"/>
    <col min="12" max="12" width="10.25390625" style="17" bestFit="1" customWidth="1"/>
    <col min="13" max="13" width="10.25390625" style="1" bestFit="1" customWidth="1"/>
    <col min="14" max="14" width="16.125" style="1" bestFit="1" customWidth="1"/>
    <col min="15" max="15" width="8.125" style="1" bestFit="1" customWidth="1"/>
    <col min="16" max="16384" width="9.00390625" style="1" customWidth="1"/>
  </cols>
  <sheetData>
    <row r="1" spans="1:15" ht="34.5" customHeight="1">
      <c r="A1" s="21" t="s">
        <v>1599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5" customFormat="1" ht="32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2" t="s">
        <v>9</v>
      </c>
      <c r="K2" s="2" t="s">
        <v>10</v>
      </c>
      <c r="L2" s="11" t="s">
        <v>11</v>
      </c>
      <c r="M2" s="2" t="s">
        <v>12</v>
      </c>
      <c r="N2" s="2" t="s">
        <v>13</v>
      </c>
      <c r="O2" s="2" t="s">
        <v>310</v>
      </c>
    </row>
    <row r="3" spans="1:15" ht="14.25">
      <c r="A3" s="23" t="s">
        <v>15</v>
      </c>
      <c r="B3" s="12" t="s">
        <v>311</v>
      </c>
      <c r="C3" s="12" t="s">
        <v>312</v>
      </c>
      <c r="D3" s="12" t="s">
        <v>313</v>
      </c>
      <c r="E3" s="12">
        <v>620503710</v>
      </c>
      <c r="F3" s="12" t="s">
        <v>314</v>
      </c>
      <c r="G3" s="12" t="s">
        <v>315</v>
      </c>
      <c r="H3" s="12" t="s">
        <v>21</v>
      </c>
      <c r="I3" s="13">
        <v>151.75</v>
      </c>
      <c r="J3" s="14">
        <v>63</v>
      </c>
      <c r="K3" s="14">
        <v>72.866</v>
      </c>
      <c r="L3" s="15">
        <f>I3*0.25+J3*0.25+K3*0.25</f>
        <v>71.904</v>
      </c>
      <c r="M3" s="14">
        <v>1</v>
      </c>
      <c r="N3" s="14" t="s">
        <v>316</v>
      </c>
      <c r="O3" s="26">
        <f>(K3+K4+K5+K6+K7+K8+K9+K10+K11+K12+K13+K14)/12</f>
        <v>74.928</v>
      </c>
    </row>
    <row r="4" spans="1:15" ht="14.25">
      <c r="A4" s="24"/>
      <c r="B4" s="12" t="s">
        <v>311</v>
      </c>
      <c r="C4" s="12" t="s">
        <v>312</v>
      </c>
      <c r="D4" s="12" t="s">
        <v>313</v>
      </c>
      <c r="E4" s="12">
        <v>620503710</v>
      </c>
      <c r="F4" s="12" t="s">
        <v>317</v>
      </c>
      <c r="G4" s="12" t="s">
        <v>318</v>
      </c>
      <c r="H4" s="12" t="s">
        <v>27</v>
      </c>
      <c r="I4" s="13">
        <v>150</v>
      </c>
      <c r="J4" s="14">
        <v>57</v>
      </c>
      <c r="K4" s="14">
        <v>73.424</v>
      </c>
      <c r="L4" s="15">
        <f aca="true" t="shared" si="0" ref="L4:L48">I4*0.25+J4*0.25+K4*0.25</f>
        <v>70.106</v>
      </c>
      <c r="M4" s="14">
        <v>7</v>
      </c>
      <c r="N4" s="14"/>
      <c r="O4" s="26"/>
    </row>
    <row r="5" spans="1:15" ht="14.25">
      <c r="A5" s="24"/>
      <c r="B5" s="12" t="s">
        <v>311</v>
      </c>
      <c r="C5" s="12" t="s">
        <v>312</v>
      </c>
      <c r="D5" s="12" t="s">
        <v>313</v>
      </c>
      <c r="E5" s="12">
        <v>620503710</v>
      </c>
      <c r="F5" s="12" t="s">
        <v>319</v>
      </c>
      <c r="G5" s="12" t="s">
        <v>320</v>
      </c>
      <c r="H5" s="12" t="s">
        <v>27</v>
      </c>
      <c r="I5" s="13">
        <v>146.75</v>
      </c>
      <c r="J5" s="14">
        <v>55</v>
      </c>
      <c r="K5" s="14">
        <v>78.838</v>
      </c>
      <c r="L5" s="15">
        <f t="shared" si="0"/>
        <v>70.14699999999999</v>
      </c>
      <c r="M5" s="14">
        <v>6</v>
      </c>
      <c r="N5" s="14" t="s">
        <v>316</v>
      </c>
      <c r="O5" s="26"/>
    </row>
    <row r="6" spans="1:15" ht="14.25">
      <c r="A6" s="24"/>
      <c r="B6" s="12" t="s">
        <v>311</v>
      </c>
      <c r="C6" s="12" t="s">
        <v>312</v>
      </c>
      <c r="D6" s="12" t="s">
        <v>313</v>
      </c>
      <c r="E6" s="12">
        <v>620503710</v>
      </c>
      <c r="F6" s="12" t="s">
        <v>321</v>
      </c>
      <c r="G6" s="12" t="s">
        <v>322</v>
      </c>
      <c r="H6" s="12" t="s">
        <v>27</v>
      </c>
      <c r="I6" s="13">
        <v>145.5</v>
      </c>
      <c r="J6" s="14">
        <v>62</v>
      </c>
      <c r="K6" s="14">
        <v>76.408</v>
      </c>
      <c r="L6" s="15">
        <f t="shared" si="0"/>
        <v>70.977</v>
      </c>
      <c r="M6" s="14">
        <v>2</v>
      </c>
      <c r="N6" s="14" t="s">
        <v>316</v>
      </c>
      <c r="O6" s="26"/>
    </row>
    <row r="7" spans="1:15" ht="14.25">
      <c r="A7" s="24"/>
      <c r="B7" s="12" t="s">
        <v>311</v>
      </c>
      <c r="C7" s="12" t="s">
        <v>312</v>
      </c>
      <c r="D7" s="12" t="s">
        <v>313</v>
      </c>
      <c r="E7" s="12">
        <v>620503710</v>
      </c>
      <c r="F7" s="12" t="s">
        <v>323</v>
      </c>
      <c r="G7" s="12" t="s">
        <v>324</v>
      </c>
      <c r="H7" s="12" t="s">
        <v>27</v>
      </c>
      <c r="I7" s="13">
        <v>141.25</v>
      </c>
      <c r="J7" s="14">
        <v>61</v>
      </c>
      <c r="K7" s="14">
        <v>70.73</v>
      </c>
      <c r="L7" s="15">
        <f t="shared" si="0"/>
        <v>68.245</v>
      </c>
      <c r="M7" s="14">
        <v>10</v>
      </c>
      <c r="N7" s="14"/>
      <c r="O7" s="26"/>
    </row>
    <row r="8" spans="1:15" ht="14.25">
      <c r="A8" s="24"/>
      <c r="B8" s="12" t="s">
        <v>311</v>
      </c>
      <c r="C8" s="12" t="s">
        <v>312</v>
      </c>
      <c r="D8" s="12" t="s">
        <v>313</v>
      </c>
      <c r="E8" s="12">
        <v>620503710</v>
      </c>
      <c r="F8" s="12" t="s">
        <v>325</v>
      </c>
      <c r="G8" s="12" t="s">
        <v>326</v>
      </c>
      <c r="H8" s="12" t="s">
        <v>27</v>
      </c>
      <c r="I8" s="13">
        <v>140</v>
      </c>
      <c r="J8" s="14">
        <v>58</v>
      </c>
      <c r="K8" s="14">
        <v>69.202</v>
      </c>
      <c r="L8" s="15">
        <f>I8*0.25+J8*0.25+K8*0.25</f>
        <v>66.8005</v>
      </c>
      <c r="M8" s="14">
        <v>16</v>
      </c>
      <c r="N8" s="14"/>
      <c r="O8" s="26"/>
    </row>
    <row r="9" spans="1:15" ht="14.25">
      <c r="A9" s="24"/>
      <c r="B9" s="12" t="s">
        <v>311</v>
      </c>
      <c r="C9" s="12" t="s">
        <v>312</v>
      </c>
      <c r="D9" s="12" t="s">
        <v>313</v>
      </c>
      <c r="E9" s="12">
        <v>620503710</v>
      </c>
      <c r="F9" s="12" t="s">
        <v>327</v>
      </c>
      <c r="G9" s="12" t="s">
        <v>328</v>
      </c>
      <c r="H9" s="12" t="s">
        <v>27</v>
      </c>
      <c r="I9" s="13">
        <v>139.25</v>
      </c>
      <c r="J9" s="14">
        <v>57</v>
      </c>
      <c r="K9" s="14">
        <v>76.682</v>
      </c>
      <c r="L9" s="15">
        <f t="shared" si="0"/>
        <v>68.233</v>
      </c>
      <c r="M9" s="14">
        <v>11</v>
      </c>
      <c r="N9" s="14"/>
      <c r="O9" s="26"/>
    </row>
    <row r="10" spans="1:15" ht="14.25">
      <c r="A10" s="24"/>
      <c r="B10" s="12" t="s">
        <v>311</v>
      </c>
      <c r="C10" s="12" t="s">
        <v>312</v>
      </c>
      <c r="D10" s="12" t="s">
        <v>313</v>
      </c>
      <c r="E10" s="12">
        <v>620503710</v>
      </c>
      <c r="F10" s="12" t="s">
        <v>329</v>
      </c>
      <c r="G10" s="12" t="s">
        <v>330</v>
      </c>
      <c r="H10" s="12" t="s">
        <v>27</v>
      </c>
      <c r="I10" s="13">
        <v>138.75</v>
      </c>
      <c r="J10" s="14">
        <v>55</v>
      </c>
      <c r="K10" s="14">
        <v>75.75</v>
      </c>
      <c r="L10" s="15">
        <f t="shared" si="0"/>
        <v>67.375</v>
      </c>
      <c r="M10" s="14">
        <v>15</v>
      </c>
      <c r="N10" s="14"/>
      <c r="O10" s="26"/>
    </row>
    <row r="11" spans="1:15" ht="14.25">
      <c r="A11" s="24"/>
      <c r="B11" s="12" t="s">
        <v>311</v>
      </c>
      <c r="C11" s="12" t="s">
        <v>312</v>
      </c>
      <c r="D11" s="12" t="s">
        <v>313</v>
      </c>
      <c r="E11" s="12">
        <v>620503710</v>
      </c>
      <c r="F11" s="12" t="s">
        <v>331</v>
      </c>
      <c r="G11" s="12" t="s">
        <v>332</v>
      </c>
      <c r="H11" s="12" t="s">
        <v>27</v>
      </c>
      <c r="I11" s="13">
        <v>138.75</v>
      </c>
      <c r="J11" s="14">
        <v>64</v>
      </c>
      <c r="K11" s="14">
        <v>72.682</v>
      </c>
      <c r="L11" s="15">
        <f t="shared" si="0"/>
        <v>68.858</v>
      </c>
      <c r="M11" s="14">
        <v>9</v>
      </c>
      <c r="N11" s="14"/>
      <c r="O11" s="26"/>
    </row>
    <row r="12" spans="1:15" ht="14.25">
      <c r="A12" s="24"/>
      <c r="B12" s="12" t="s">
        <v>311</v>
      </c>
      <c r="C12" s="12" t="s">
        <v>312</v>
      </c>
      <c r="D12" s="12" t="s">
        <v>313</v>
      </c>
      <c r="E12" s="12">
        <v>620503710</v>
      </c>
      <c r="F12" s="12" t="s">
        <v>333</v>
      </c>
      <c r="G12" s="12" t="s">
        <v>334</v>
      </c>
      <c r="H12" s="12" t="s">
        <v>27</v>
      </c>
      <c r="I12" s="13">
        <v>138.5</v>
      </c>
      <c r="J12" s="14">
        <v>68</v>
      </c>
      <c r="K12" s="14">
        <v>73.502</v>
      </c>
      <c r="L12" s="15">
        <f t="shared" si="0"/>
        <v>70.0005</v>
      </c>
      <c r="M12" s="14">
        <v>8</v>
      </c>
      <c r="N12" s="14"/>
      <c r="O12" s="26"/>
    </row>
    <row r="13" spans="1:15" ht="14.25">
      <c r="A13" s="24"/>
      <c r="B13" s="12" t="s">
        <v>311</v>
      </c>
      <c r="C13" s="12" t="s">
        <v>312</v>
      </c>
      <c r="D13" s="12" t="s">
        <v>313</v>
      </c>
      <c r="E13" s="12">
        <v>620503710</v>
      </c>
      <c r="F13" s="12" t="s">
        <v>335</v>
      </c>
      <c r="G13" s="12" t="s">
        <v>336</v>
      </c>
      <c r="H13" s="12" t="s">
        <v>27</v>
      </c>
      <c r="I13" s="13">
        <v>137.75</v>
      </c>
      <c r="J13" s="14">
        <v>63</v>
      </c>
      <c r="K13" s="14">
        <v>71.804</v>
      </c>
      <c r="L13" s="15">
        <f t="shared" si="0"/>
        <v>68.1385</v>
      </c>
      <c r="M13" s="14">
        <v>12</v>
      </c>
      <c r="N13" s="14"/>
      <c r="O13" s="26"/>
    </row>
    <row r="14" spans="1:15" ht="14.25">
      <c r="A14" s="25"/>
      <c r="B14" s="12" t="s">
        <v>311</v>
      </c>
      <c r="C14" s="12" t="s">
        <v>312</v>
      </c>
      <c r="D14" s="12" t="s">
        <v>313</v>
      </c>
      <c r="E14" s="12">
        <v>620503710</v>
      </c>
      <c r="F14" s="12" t="s">
        <v>337</v>
      </c>
      <c r="G14" s="12" t="s">
        <v>338</v>
      </c>
      <c r="H14" s="12" t="s">
        <v>27</v>
      </c>
      <c r="I14" s="13">
        <v>137.5</v>
      </c>
      <c r="J14" s="14">
        <v>57</v>
      </c>
      <c r="K14" s="14">
        <v>87.248</v>
      </c>
      <c r="L14" s="15">
        <f t="shared" si="0"/>
        <v>70.437</v>
      </c>
      <c r="M14" s="14">
        <v>4</v>
      </c>
      <c r="N14" s="14" t="s">
        <v>316</v>
      </c>
      <c r="O14" s="26"/>
    </row>
    <row r="15" spans="1:15" ht="14.25">
      <c r="A15" s="23" t="s">
        <v>48</v>
      </c>
      <c r="B15" s="12" t="s">
        <v>311</v>
      </c>
      <c r="C15" s="12" t="s">
        <v>312</v>
      </c>
      <c r="D15" s="12" t="s">
        <v>313</v>
      </c>
      <c r="E15" s="12">
        <v>620503710</v>
      </c>
      <c r="F15" s="12" t="s">
        <v>339</v>
      </c>
      <c r="G15" s="12" t="s">
        <v>340</v>
      </c>
      <c r="H15" s="12" t="s">
        <v>27</v>
      </c>
      <c r="I15" s="13">
        <v>137</v>
      </c>
      <c r="J15" s="14">
        <v>62</v>
      </c>
      <c r="K15" s="14">
        <v>82.118</v>
      </c>
      <c r="L15" s="15">
        <f t="shared" si="0"/>
        <v>70.2795</v>
      </c>
      <c r="M15" s="14">
        <v>5</v>
      </c>
      <c r="N15" s="14" t="s">
        <v>316</v>
      </c>
      <c r="O15" s="26">
        <f>(K15+K16+K17+K18+K19+K21+K20+K22+K23+K25+K26+K27+K28+K29+K30)/15</f>
        <v>71.51133333333334</v>
      </c>
    </row>
    <row r="16" spans="1:15" ht="14.25">
      <c r="A16" s="24"/>
      <c r="B16" s="12" t="s">
        <v>311</v>
      </c>
      <c r="C16" s="12" t="s">
        <v>312</v>
      </c>
      <c r="D16" s="12" t="s">
        <v>313</v>
      </c>
      <c r="E16" s="12">
        <v>620503710</v>
      </c>
      <c r="F16" s="12" t="s">
        <v>341</v>
      </c>
      <c r="G16" s="12" t="s">
        <v>342</v>
      </c>
      <c r="H16" s="12" t="s">
        <v>27</v>
      </c>
      <c r="I16" s="13">
        <v>136.25</v>
      </c>
      <c r="J16" s="14">
        <v>61</v>
      </c>
      <c r="K16" s="14">
        <v>64.982</v>
      </c>
      <c r="L16" s="15">
        <f t="shared" si="0"/>
        <v>65.55799999999999</v>
      </c>
      <c r="M16" s="14">
        <v>18</v>
      </c>
      <c r="N16" s="14"/>
      <c r="O16" s="26"/>
    </row>
    <row r="17" spans="1:15" ht="14.25">
      <c r="A17" s="24"/>
      <c r="B17" s="12" t="s">
        <v>311</v>
      </c>
      <c r="C17" s="12" t="s">
        <v>312</v>
      </c>
      <c r="D17" s="12" t="s">
        <v>313</v>
      </c>
      <c r="E17" s="12">
        <v>620503710</v>
      </c>
      <c r="F17" s="12" t="s">
        <v>343</v>
      </c>
      <c r="G17" s="12" t="s">
        <v>344</v>
      </c>
      <c r="H17" s="12" t="s">
        <v>27</v>
      </c>
      <c r="I17" s="13">
        <v>136.25</v>
      </c>
      <c r="J17" s="14">
        <v>50</v>
      </c>
      <c r="K17" s="14">
        <v>65.378</v>
      </c>
      <c r="L17" s="15">
        <f t="shared" si="0"/>
        <v>62.907</v>
      </c>
      <c r="M17" s="14">
        <v>20</v>
      </c>
      <c r="N17" s="14"/>
      <c r="O17" s="26"/>
    </row>
    <row r="18" spans="1:15" ht="14.25">
      <c r="A18" s="24"/>
      <c r="B18" s="12" t="s">
        <v>311</v>
      </c>
      <c r="C18" s="12" t="s">
        <v>312</v>
      </c>
      <c r="D18" s="12" t="s">
        <v>313</v>
      </c>
      <c r="E18" s="12">
        <v>620503710</v>
      </c>
      <c r="F18" s="12" t="s">
        <v>345</v>
      </c>
      <c r="G18" s="12" t="s">
        <v>346</v>
      </c>
      <c r="H18" s="12" t="s">
        <v>27</v>
      </c>
      <c r="I18" s="13">
        <v>134.75</v>
      </c>
      <c r="J18" s="14">
        <v>65</v>
      </c>
      <c r="K18" s="14">
        <v>70.486</v>
      </c>
      <c r="L18" s="15">
        <f t="shared" si="0"/>
        <v>67.559</v>
      </c>
      <c r="M18" s="14">
        <v>14</v>
      </c>
      <c r="N18" s="14"/>
      <c r="O18" s="26"/>
    </row>
    <row r="19" spans="1:15" ht="14.25">
      <c r="A19" s="24"/>
      <c r="B19" s="12" t="s">
        <v>311</v>
      </c>
      <c r="C19" s="12" t="s">
        <v>312</v>
      </c>
      <c r="D19" s="12" t="s">
        <v>313</v>
      </c>
      <c r="E19" s="12">
        <v>620503710</v>
      </c>
      <c r="F19" s="12" t="s">
        <v>347</v>
      </c>
      <c r="G19" s="12" t="s">
        <v>348</v>
      </c>
      <c r="H19" s="12" t="s">
        <v>27</v>
      </c>
      <c r="I19" s="13">
        <v>134</v>
      </c>
      <c r="J19" s="14">
        <v>57</v>
      </c>
      <c r="K19" s="14">
        <v>70.424</v>
      </c>
      <c r="L19" s="15">
        <f t="shared" si="0"/>
        <v>65.356</v>
      </c>
      <c r="M19" s="14">
        <v>19</v>
      </c>
      <c r="N19" s="14"/>
      <c r="O19" s="26"/>
    </row>
    <row r="20" spans="1:15" ht="14.25">
      <c r="A20" s="24"/>
      <c r="B20" s="12" t="s">
        <v>311</v>
      </c>
      <c r="C20" s="12" t="s">
        <v>312</v>
      </c>
      <c r="D20" s="12" t="s">
        <v>313</v>
      </c>
      <c r="E20" s="12">
        <v>620503710</v>
      </c>
      <c r="F20" s="12" t="s">
        <v>349</v>
      </c>
      <c r="G20" s="12" t="s">
        <v>350</v>
      </c>
      <c r="H20" s="12" t="s">
        <v>27</v>
      </c>
      <c r="I20" s="13">
        <v>134</v>
      </c>
      <c r="J20" s="14">
        <v>66</v>
      </c>
      <c r="K20" s="14">
        <v>83.32</v>
      </c>
      <c r="L20" s="15">
        <f t="shared" si="0"/>
        <v>70.83</v>
      </c>
      <c r="M20" s="14">
        <v>3</v>
      </c>
      <c r="N20" s="14" t="s">
        <v>316</v>
      </c>
      <c r="O20" s="26"/>
    </row>
    <row r="21" spans="1:15" ht="14.25">
      <c r="A21" s="24"/>
      <c r="B21" s="12" t="s">
        <v>311</v>
      </c>
      <c r="C21" s="12" t="s">
        <v>312</v>
      </c>
      <c r="D21" s="12" t="s">
        <v>313</v>
      </c>
      <c r="E21" s="12">
        <v>620503710</v>
      </c>
      <c r="F21" s="12" t="s">
        <v>351</v>
      </c>
      <c r="G21" s="12" t="s">
        <v>352</v>
      </c>
      <c r="H21" s="12" t="s">
        <v>27</v>
      </c>
      <c r="I21" s="13">
        <v>134</v>
      </c>
      <c r="J21" s="14">
        <v>59</v>
      </c>
      <c r="K21" s="14">
        <v>70.36</v>
      </c>
      <c r="L21" s="15">
        <f t="shared" si="0"/>
        <v>65.84</v>
      </c>
      <c r="M21" s="14">
        <v>17</v>
      </c>
      <c r="N21" s="14"/>
      <c r="O21" s="26"/>
    </row>
    <row r="22" spans="1:15" ht="14.25">
      <c r="A22" s="24"/>
      <c r="B22" s="12" t="s">
        <v>311</v>
      </c>
      <c r="C22" s="12" t="s">
        <v>312</v>
      </c>
      <c r="D22" s="12" t="s">
        <v>313</v>
      </c>
      <c r="E22" s="12">
        <v>620503710</v>
      </c>
      <c r="F22" s="12" t="s">
        <v>353</v>
      </c>
      <c r="G22" s="12" t="s">
        <v>354</v>
      </c>
      <c r="H22" s="12" t="s">
        <v>27</v>
      </c>
      <c r="I22" s="13">
        <v>134</v>
      </c>
      <c r="J22" s="14">
        <v>69</v>
      </c>
      <c r="K22" s="14">
        <v>68.844</v>
      </c>
      <c r="L22" s="15">
        <f t="shared" si="0"/>
        <v>67.961</v>
      </c>
      <c r="M22" s="14">
        <v>13</v>
      </c>
      <c r="N22" s="14"/>
      <c r="O22" s="26"/>
    </row>
    <row r="23" spans="1:15" ht="14.25">
      <c r="A23" s="24"/>
      <c r="B23" s="12" t="s">
        <v>311</v>
      </c>
      <c r="C23" s="12" t="s">
        <v>355</v>
      </c>
      <c r="D23" s="12" t="s">
        <v>356</v>
      </c>
      <c r="E23" s="12">
        <v>620503711</v>
      </c>
      <c r="F23" s="12" t="s">
        <v>357</v>
      </c>
      <c r="G23" s="12" t="s">
        <v>358</v>
      </c>
      <c r="H23" s="12" t="s">
        <v>21</v>
      </c>
      <c r="I23" s="13">
        <v>144.25</v>
      </c>
      <c r="J23" s="14">
        <v>65</v>
      </c>
      <c r="K23" s="14">
        <v>74.604</v>
      </c>
      <c r="L23" s="15">
        <f t="shared" si="0"/>
        <v>70.9635</v>
      </c>
      <c r="M23" s="14">
        <v>1</v>
      </c>
      <c r="N23" s="14" t="s">
        <v>316</v>
      </c>
      <c r="O23" s="26"/>
    </row>
    <row r="24" spans="1:15" ht="14.25">
      <c r="A24" s="24"/>
      <c r="B24" s="12" t="s">
        <v>311</v>
      </c>
      <c r="C24" s="12" t="s">
        <v>355</v>
      </c>
      <c r="D24" s="12" t="s">
        <v>356</v>
      </c>
      <c r="E24" s="12">
        <v>620503711</v>
      </c>
      <c r="F24" s="12" t="s">
        <v>359</v>
      </c>
      <c r="G24" s="12" t="s">
        <v>360</v>
      </c>
      <c r="H24" s="12" t="s">
        <v>21</v>
      </c>
      <c r="I24" s="13">
        <v>143.5</v>
      </c>
      <c r="J24" s="14">
        <v>68</v>
      </c>
      <c r="K24" s="14" t="s">
        <v>361</v>
      </c>
      <c r="L24" s="15">
        <f>I24*0.25+J24*0.25</f>
        <v>52.875</v>
      </c>
      <c r="M24" s="14">
        <v>21</v>
      </c>
      <c r="N24" s="14"/>
      <c r="O24" s="26"/>
    </row>
    <row r="25" spans="1:15" ht="14.25">
      <c r="A25" s="24"/>
      <c r="B25" s="12" t="s">
        <v>311</v>
      </c>
      <c r="C25" s="12" t="s">
        <v>355</v>
      </c>
      <c r="D25" s="12" t="s">
        <v>356</v>
      </c>
      <c r="E25" s="12">
        <v>620503711</v>
      </c>
      <c r="F25" s="12" t="s">
        <v>362</v>
      </c>
      <c r="G25" s="12" t="s">
        <v>363</v>
      </c>
      <c r="H25" s="12" t="s">
        <v>21</v>
      </c>
      <c r="I25" s="13">
        <v>142.75</v>
      </c>
      <c r="J25" s="14">
        <v>60</v>
      </c>
      <c r="K25" s="14">
        <v>66.326</v>
      </c>
      <c r="L25" s="15">
        <f t="shared" si="0"/>
        <v>67.269</v>
      </c>
      <c r="M25" s="14">
        <v>11</v>
      </c>
      <c r="N25" s="14" t="s">
        <v>1597</v>
      </c>
      <c r="O25" s="26"/>
    </row>
    <row r="26" spans="1:15" ht="14.25">
      <c r="A26" s="24"/>
      <c r="B26" s="12" t="s">
        <v>311</v>
      </c>
      <c r="C26" s="12" t="s">
        <v>355</v>
      </c>
      <c r="D26" s="12" t="s">
        <v>356</v>
      </c>
      <c r="E26" s="12">
        <v>620503711</v>
      </c>
      <c r="F26" s="12" t="s">
        <v>364</v>
      </c>
      <c r="G26" s="12" t="s">
        <v>365</v>
      </c>
      <c r="H26" s="12" t="s">
        <v>21</v>
      </c>
      <c r="I26" s="13">
        <v>142.5</v>
      </c>
      <c r="J26" s="14">
        <v>66</v>
      </c>
      <c r="K26" s="14">
        <v>65.944</v>
      </c>
      <c r="L26" s="15">
        <f t="shared" si="0"/>
        <v>68.611</v>
      </c>
      <c r="M26" s="14">
        <v>5</v>
      </c>
      <c r="N26" s="14" t="s">
        <v>1597</v>
      </c>
      <c r="O26" s="26"/>
    </row>
    <row r="27" spans="1:15" ht="14.25">
      <c r="A27" s="24"/>
      <c r="B27" s="12" t="s">
        <v>311</v>
      </c>
      <c r="C27" s="12" t="s">
        <v>355</v>
      </c>
      <c r="D27" s="12" t="s">
        <v>356</v>
      </c>
      <c r="E27" s="12">
        <v>620503711</v>
      </c>
      <c r="F27" s="12" t="s">
        <v>366</v>
      </c>
      <c r="G27" s="12" t="s">
        <v>367</v>
      </c>
      <c r="H27" s="12" t="s">
        <v>21</v>
      </c>
      <c r="I27" s="13">
        <v>140.25</v>
      </c>
      <c r="J27" s="14">
        <v>60</v>
      </c>
      <c r="K27" s="14">
        <v>65.198</v>
      </c>
      <c r="L27" s="15">
        <f t="shared" si="0"/>
        <v>66.362</v>
      </c>
      <c r="M27" s="14">
        <v>13</v>
      </c>
      <c r="N27" s="14" t="s">
        <v>1597</v>
      </c>
      <c r="O27" s="26"/>
    </row>
    <row r="28" spans="1:15" ht="14.25">
      <c r="A28" s="24"/>
      <c r="B28" s="12" t="s">
        <v>311</v>
      </c>
      <c r="C28" s="12" t="s">
        <v>355</v>
      </c>
      <c r="D28" s="12" t="s">
        <v>356</v>
      </c>
      <c r="E28" s="12">
        <v>620503711</v>
      </c>
      <c r="F28" s="12" t="s">
        <v>368</v>
      </c>
      <c r="G28" s="12" t="s">
        <v>369</v>
      </c>
      <c r="H28" s="12" t="s">
        <v>21</v>
      </c>
      <c r="I28" s="13">
        <v>137.5</v>
      </c>
      <c r="J28" s="14">
        <v>64</v>
      </c>
      <c r="K28" s="14">
        <v>74.764</v>
      </c>
      <c r="L28" s="15">
        <f t="shared" si="0"/>
        <v>69.066</v>
      </c>
      <c r="M28" s="14">
        <v>3</v>
      </c>
      <c r="N28" s="14" t="s">
        <v>316</v>
      </c>
      <c r="O28" s="26"/>
    </row>
    <row r="29" spans="1:15" ht="14.25">
      <c r="A29" s="24"/>
      <c r="B29" s="12" t="s">
        <v>311</v>
      </c>
      <c r="C29" s="12" t="s">
        <v>355</v>
      </c>
      <c r="D29" s="12" t="s">
        <v>356</v>
      </c>
      <c r="E29" s="12">
        <v>620503711</v>
      </c>
      <c r="F29" s="12" t="s">
        <v>370</v>
      </c>
      <c r="G29" s="12" t="s">
        <v>371</v>
      </c>
      <c r="H29" s="12" t="s">
        <v>21</v>
      </c>
      <c r="I29" s="13">
        <v>137.25</v>
      </c>
      <c r="J29" s="14">
        <v>51</v>
      </c>
      <c r="K29" s="14">
        <v>79.16</v>
      </c>
      <c r="L29" s="15">
        <f t="shared" si="0"/>
        <v>66.85249999999999</v>
      </c>
      <c r="M29" s="14">
        <v>12</v>
      </c>
      <c r="N29" s="14" t="s">
        <v>316</v>
      </c>
      <c r="O29" s="26"/>
    </row>
    <row r="30" spans="1:15" ht="14.25">
      <c r="A30" s="25"/>
      <c r="B30" s="12" t="s">
        <v>311</v>
      </c>
      <c r="C30" s="12" t="s">
        <v>355</v>
      </c>
      <c r="D30" s="12" t="s">
        <v>356</v>
      </c>
      <c r="E30" s="12">
        <v>620503711</v>
      </c>
      <c r="F30" s="12" t="s">
        <v>372</v>
      </c>
      <c r="G30" s="12" t="s">
        <v>373</v>
      </c>
      <c r="H30" s="12" t="s">
        <v>21</v>
      </c>
      <c r="I30" s="13">
        <v>135</v>
      </c>
      <c r="J30" s="14">
        <v>50</v>
      </c>
      <c r="K30" s="14">
        <v>70.762</v>
      </c>
      <c r="L30" s="15">
        <f t="shared" si="0"/>
        <v>63.9405</v>
      </c>
      <c r="M30" s="14">
        <v>18</v>
      </c>
      <c r="N30" s="14" t="s">
        <v>1597</v>
      </c>
      <c r="O30" s="26"/>
    </row>
    <row r="31" spans="1:15" ht="14.25">
      <c r="A31" s="23" t="s">
        <v>81</v>
      </c>
      <c r="B31" s="12" t="s">
        <v>311</v>
      </c>
      <c r="C31" s="12" t="s">
        <v>355</v>
      </c>
      <c r="D31" s="12" t="s">
        <v>356</v>
      </c>
      <c r="E31" s="12">
        <v>620503711</v>
      </c>
      <c r="F31" s="12" t="s">
        <v>374</v>
      </c>
      <c r="G31" s="12" t="s">
        <v>375</v>
      </c>
      <c r="H31" s="12" t="s">
        <v>21</v>
      </c>
      <c r="I31" s="13">
        <v>134</v>
      </c>
      <c r="J31" s="14">
        <v>63</v>
      </c>
      <c r="K31" s="14">
        <v>82.88</v>
      </c>
      <c r="L31" s="15">
        <f t="shared" si="0"/>
        <v>69.97</v>
      </c>
      <c r="M31" s="14">
        <v>2</v>
      </c>
      <c r="N31" s="14" t="s">
        <v>316</v>
      </c>
      <c r="O31" s="26">
        <f>(K31+K32+K33+K34+K35+K36+K37+K38+K39+K40+K41+K42+K43)/13</f>
        <v>75.4286153846154</v>
      </c>
    </row>
    <row r="32" spans="1:15" ht="14.25">
      <c r="A32" s="24"/>
      <c r="B32" s="12" t="s">
        <v>311</v>
      </c>
      <c r="C32" s="12" t="s">
        <v>355</v>
      </c>
      <c r="D32" s="12" t="s">
        <v>356</v>
      </c>
      <c r="E32" s="12">
        <v>620503711</v>
      </c>
      <c r="F32" s="12" t="s">
        <v>376</v>
      </c>
      <c r="G32" s="12" t="s">
        <v>377</v>
      </c>
      <c r="H32" s="12" t="s">
        <v>21</v>
      </c>
      <c r="I32" s="13">
        <v>132.5</v>
      </c>
      <c r="J32" s="14">
        <v>55</v>
      </c>
      <c r="K32" s="14">
        <v>81.8</v>
      </c>
      <c r="L32" s="15">
        <f>I32*0.25+J32*0.25+K32*0.25</f>
        <v>67.325</v>
      </c>
      <c r="M32" s="14">
        <v>8</v>
      </c>
      <c r="N32" s="14" t="s">
        <v>316</v>
      </c>
      <c r="O32" s="26"/>
    </row>
    <row r="33" spans="1:15" ht="14.25">
      <c r="A33" s="24"/>
      <c r="B33" s="12" t="s">
        <v>311</v>
      </c>
      <c r="C33" s="12" t="s">
        <v>355</v>
      </c>
      <c r="D33" s="12" t="s">
        <v>356</v>
      </c>
      <c r="E33" s="12">
        <v>620503711</v>
      </c>
      <c r="F33" s="12" t="s">
        <v>378</v>
      </c>
      <c r="G33" s="12" t="s">
        <v>379</v>
      </c>
      <c r="H33" s="12" t="s">
        <v>21</v>
      </c>
      <c r="I33" s="13">
        <v>132.25</v>
      </c>
      <c r="J33" s="14">
        <v>63</v>
      </c>
      <c r="K33" s="14">
        <v>64.616</v>
      </c>
      <c r="L33" s="15">
        <f t="shared" si="0"/>
        <v>64.9665</v>
      </c>
      <c r="M33" s="14">
        <v>16</v>
      </c>
      <c r="N33" s="14" t="s">
        <v>1597</v>
      </c>
      <c r="O33" s="26"/>
    </row>
    <row r="34" spans="1:15" ht="14.25">
      <c r="A34" s="24"/>
      <c r="B34" s="12" t="s">
        <v>311</v>
      </c>
      <c r="C34" s="12" t="s">
        <v>355</v>
      </c>
      <c r="D34" s="12" t="s">
        <v>356</v>
      </c>
      <c r="E34" s="12">
        <v>620503711</v>
      </c>
      <c r="F34" s="12" t="s">
        <v>380</v>
      </c>
      <c r="G34" s="12" t="s">
        <v>381</v>
      </c>
      <c r="H34" s="12" t="s">
        <v>21</v>
      </c>
      <c r="I34" s="13">
        <v>131.5</v>
      </c>
      <c r="J34" s="14">
        <v>56</v>
      </c>
      <c r="K34" s="14">
        <v>81.76</v>
      </c>
      <c r="L34" s="15">
        <f t="shared" si="0"/>
        <v>67.315</v>
      </c>
      <c r="M34" s="14">
        <v>9</v>
      </c>
      <c r="N34" s="14" t="s">
        <v>316</v>
      </c>
      <c r="O34" s="26"/>
    </row>
    <row r="35" spans="1:15" ht="14.25">
      <c r="A35" s="24"/>
      <c r="B35" s="12" t="s">
        <v>311</v>
      </c>
      <c r="C35" s="12" t="s">
        <v>355</v>
      </c>
      <c r="D35" s="12" t="s">
        <v>356</v>
      </c>
      <c r="E35" s="12">
        <v>620503711</v>
      </c>
      <c r="F35" s="12" t="s">
        <v>382</v>
      </c>
      <c r="G35" s="12" t="s">
        <v>383</v>
      </c>
      <c r="H35" s="12" t="s">
        <v>21</v>
      </c>
      <c r="I35" s="13">
        <v>131.25</v>
      </c>
      <c r="J35" s="14">
        <v>64</v>
      </c>
      <c r="K35" s="14">
        <v>74.572</v>
      </c>
      <c r="L35" s="15">
        <f t="shared" si="0"/>
        <v>67.4555</v>
      </c>
      <c r="M35" s="14">
        <v>7</v>
      </c>
      <c r="N35" s="14" t="s">
        <v>1597</v>
      </c>
      <c r="O35" s="26"/>
    </row>
    <row r="36" spans="1:15" ht="14.25">
      <c r="A36" s="24"/>
      <c r="B36" s="12" t="s">
        <v>311</v>
      </c>
      <c r="C36" s="12" t="s">
        <v>355</v>
      </c>
      <c r="D36" s="12" t="s">
        <v>356</v>
      </c>
      <c r="E36" s="12">
        <v>620503711</v>
      </c>
      <c r="F36" s="12" t="s">
        <v>384</v>
      </c>
      <c r="G36" s="12" t="s">
        <v>385</v>
      </c>
      <c r="H36" s="12" t="s">
        <v>21</v>
      </c>
      <c r="I36" s="13">
        <v>130.75</v>
      </c>
      <c r="J36" s="14">
        <v>62</v>
      </c>
      <c r="K36" s="14">
        <v>68.402</v>
      </c>
      <c r="L36" s="15">
        <f t="shared" si="0"/>
        <v>65.288</v>
      </c>
      <c r="M36" s="14">
        <v>15</v>
      </c>
      <c r="N36" s="14" t="s">
        <v>1597</v>
      </c>
      <c r="O36" s="26"/>
    </row>
    <row r="37" spans="1:15" ht="14.25">
      <c r="A37" s="24"/>
      <c r="B37" s="12" t="s">
        <v>311</v>
      </c>
      <c r="C37" s="12" t="s">
        <v>355</v>
      </c>
      <c r="D37" s="12" t="s">
        <v>356</v>
      </c>
      <c r="E37" s="12">
        <v>620503711</v>
      </c>
      <c r="F37" s="12" t="s">
        <v>386</v>
      </c>
      <c r="G37" s="12" t="s">
        <v>387</v>
      </c>
      <c r="H37" s="12" t="s">
        <v>21</v>
      </c>
      <c r="I37" s="13">
        <v>129.5</v>
      </c>
      <c r="J37" s="14">
        <v>59</v>
      </c>
      <c r="K37" s="14">
        <v>87.08</v>
      </c>
      <c r="L37" s="15">
        <f t="shared" si="0"/>
        <v>68.895</v>
      </c>
      <c r="M37" s="14">
        <v>4</v>
      </c>
      <c r="N37" s="14" t="s">
        <v>316</v>
      </c>
      <c r="O37" s="26"/>
    </row>
    <row r="38" spans="1:15" ht="14.25">
      <c r="A38" s="24"/>
      <c r="B38" s="12" t="s">
        <v>311</v>
      </c>
      <c r="C38" s="12" t="s">
        <v>355</v>
      </c>
      <c r="D38" s="12" t="s">
        <v>356</v>
      </c>
      <c r="E38" s="12">
        <v>620503711</v>
      </c>
      <c r="F38" s="12" t="s">
        <v>388</v>
      </c>
      <c r="G38" s="12" t="s">
        <v>389</v>
      </c>
      <c r="H38" s="12" t="s">
        <v>21</v>
      </c>
      <c r="I38" s="13">
        <v>128.75</v>
      </c>
      <c r="J38" s="14">
        <v>58</v>
      </c>
      <c r="K38" s="14">
        <v>78.38</v>
      </c>
      <c r="L38" s="15">
        <f t="shared" si="0"/>
        <v>66.2825</v>
      </c>
      <c r="M38" s="14">
        <v>14</v>
      </c>
      <c r="N38" s="14" t="s">
        <v>316</v>
      </c>
      <c r="O38" s="26"/>
    </row>
    <row r="39" spans="1:15" ht="14.25">
      <c r="A39" s="24"/>
      <c r="B39" s="12" t="s">
        <v>311</v>
      </c>
      <c r="C39" s="12" t="s">
        <v>355</v>
      </c>
      <c r="D39" s="12" t="s">
        <v>356</v>
      </c>
      <c r="E39" s="12">
        <v>620503711</v>
      </c>
      <c r="F39" s="12" t="s">
        <v>390</v>
      </c>
      <c r="G39" s="12" t="s">
        <v>391</v>
      </c>
      <c r="H39" s="12" t="s">
        <v>21</v>
      </c>
      <c r="I39" s="13">
        <v>128</v>
      </c>
      <c r="J39" s="14">
        <v>65</v>
      </c>
      <c r="K39" s="14">
        <v>78.402</v>
      </c>
      <c r="L39" s="15">
        <f t="shared" si="0"/>
        <v>67.8505</v>
      </c>
      <c r="M39" s="14">
        <v>6</v>
      </c>
      <c r="N39" s="14" t="s">
        <v>316</v>
      </c>
      <c r="O39" s="26"/>
    </row>
    <row r="40" spans="1:15" ht="14.25">
      <c r="A40" s="24"/>
      <c r="B40" s="12" t="s">
        <v>311</v>
      </c>
      <c r="C40" s="12" t="s">
        <v>355</v>
      </c>
      <c r="D40" s="12" t="s">
        <v>356</v>
      </c>
      <c r="E40" s="12">
        <v>620503711</v>
      </c>
      <c r="F40" s="12" t="s">
        <v>392</v>
      </c>
      <c r="G40" s="12" t="s">
        <v>393</v>
      </c>
      <c r="H40" s="12" t="s">
        <v>21</v>
      </c>
      <c r="I40" s="13">
        <v>126.75</v>
      </c>
      <c r="J40" s="14">
        <v>61</v>
      </c>
      <c r="K40" s="14">
        <v>81.4</v>
      </c>
      <c r="L40" s="15">
        <f t="shared" si="0"/>
        <v>67.2875</v>
      </c>
      <c r="M40" s="14">
        <v>10</v>
      </c>
      <c r="N40" s="14" t="s">
        <v>316</v>
      </c>
      <c r="O40" s="26"/>
    </row>
    <row r="41" spans="1:15" ht="14.25">
      <c r="A41" s="24"/>
      <c r="B41" s="12" t="s">
        <v>311</v>
      </c>
      <c r="C41" s="12" t="s">
        <v>355</v>
      </c>
      <c r="D41" s="12" t="s">
        <v>356</v>
      </c>
      <c r="E41" s="12">
        <v>620503711</v>
      </c>
      <c r="F41" s="12" t="s">
        <v>394</v>
      </c>
      <c r="G41" s="12" t="s">
        <v>395</v>
      </c>
      <c r="H41" s="12" t="s">
        <v>21</v>
      </c>
      <c r="I41" s="13">
        <v>126</v>
      </c>
      <c r="J41" s="14">
        <v>62</v>
      </c>
      <c r="K41" s="14">
        <v>63.28</v>
      </c>
      <c r="L41" s="15">
        <f t="shared" si="0"/>
        <v>62.82</v>
      </c>
      <c r="M41" s="14">
        <v>19</v>
      </c>
      <c r="N41" s="14" t="s">
        <v>1597</v>
      </c>
      <c r="O41" s="26"/>
    </row>
    <row r="42" spans="1:15" ht="14.25">
      <c r="A42" s="24"/>
      <c r="B42" s="12" t="s">
        <v>311</v>
      </c>
      <c r="C42" s="12" t="s">
        <v>355</v>
      </c>
      <c r="D42" s="12" t="s">
        <v>356</v>
      </c>
      <c r="E42" s="12">
        <v>620503711</v>
      </c>
      <c r="F42" s="12" t="s">
        <v>396</v>
      </c>
      <c r="G42" s="12" t="s">
        <v>397</v>
      </c>
      <c r="H42" s="12" t="s">
        <v>21</v>
      </c>
      <c r="I42" s="13">
        <v>125.75</v>
      </c>
      <c r="J42" s="14">
        <v>61</v>
      </c>
      <c r="K42" s="14">
        <v>69.32</v>
      </c>
      <c r="L42" s="15">
        <f t="shared" si="0"/>
        <v>64.0175</v>
      </c>
      <c r="M42" s="14">
        <v>17</v>
      </c>
      <c r="N42" s="14" t="s">
        <v>1597</v>
      </c>
      <c r="O42" s="26"/>
    </row>
    <row r="43" spans="1:15" ht="14.25">
      <c r="A43" s="25"/>
      <c r="B43" s="12" t="s">
        <v>311</v>
      </c>
      <c r="C43" s="12" t="s">
        <v>355</v>
      </c>
      <c r="D43" s="12" t="s">
        <v>356</v>
      </c>
      <c r="E43" s="12">
        <v>620503711</v>
      </c>
      <c r="F43" s="12" t="s">
        <v>398</v>
      </c>
      <c r="G43" s="12" t="s">
        <v>399</v>
      </c>
      <c r="H43" s="12" t="s">
        <v>21</v>
      </c>
      <c r="I43" s="13">
        <v>115.5</v>
      </c>
      <c r="J43" s="14">
        <v>57</v>
      </c>
      <c r="K43" s="14">
        <v>68.68</v>
      </c>
      <c r="L43" s="15">
        <f t="shared" si="0"/>
        <v>60.295</v>
      </c>
      <c r="M43" s="14">
        <v>20</v>
      </c>
      <c r="N43" s="14" t="s">
        <v>1597</v>
      </c>
      <c r="O43" s="26"/>
    </row>
    <row r="44" spans="1:15" ht="14.25">
      <c r="A44" s="23" t="s">
        <v>109</v>
      </c>
      <c r="B44" s="12" t="s">
        <v>311</v>
      </c>
      <c r="C44" s="12" t="s">
        <v>400</v>
      </c>
      <c r="D44" s="12" t="s">
        <v>401</v>
      </c>
      <c r="E44" s="12">
        <v>620503712</v>
      </c>
      <c r="F44" s="12" t="s">
        <v>402</v>
      </c>
      <c r="G44" s="12" t="s">
        <v>403</v>
      </c>
      <c r="H44" s="12" t="s">
        <v>21</v>
      </c>
      <c r="I44" s="13">
        <v>128.75</v>
      </c>
      <c r="J44" s="14">
        <v>76.67</v>
      </c>
      <c r="K44" s="14">
        <v>75.444</v>
      </c>
      <c r="L44" s="15">
        <f t="shared" si="0"/>
        <v>70.21600000000001</v>
      </c>
      <c r="M44" s="14">
        <v>1</v>
      </c>
      <c r="N44" s="14" t="s">
        <v>316</v>
      </c>
      <c r="O44" s="27">
        <f>(K44+K45+K46+K47+K48+K49+K50+K51+K52+K53+K54+K55+K57+K58+K59+K60)/16</f>
        <v>72.898125</v>
      </c>
    </row>
    <row r="45" spans="1:15" ht="14.25">
      <c r="A45" s="24"/>
      <c r="B45" s="12" t="s">
        <v>311</v>
      </c>
      <c r="C45" s="12" t="s">
        <v>400</v>
      </c>
      <c r="D45" s="12" t="s">
        <v>401</v>
      </c>
      <c r="E45" s="12">
        <v>620503712</v>
      </c>
      <c r="F45" s="12" t="s">
        <v>404</v>
      </c>
      <c r="G45" s="12" t="s">
        <v>405</v>
      </c>
      <c r="H45" s="12" t="s">
        <v>21</v>
      </c>
      <c r="I45" s="13">
        <v>127</v>
      </c>
      <c r="J45" s="14">
        <v>63.33</v>
      </c>
      <c r="K45" s="14">
        <v>73.14</v>
      </c>
      <c r="L45" s="15">
        <f t="shared" si="0"/>
        <v>65.86749999999999</v>
      </c>
      <c r="M45" s="14">
        <v>2</v>
      </c>
      <c r="N45" s="14" t="s">
        <v>316</v>
      </c>
      <c r="O45" s="27"/>
    </row>
    <row r="46" spans="1:15" ht="14.25">
      <c r="A46" s="24"/>
      <c r="B46" s="12" t="s">
        <v>311</v>
      </c>
      <c r="C46" s="12" t="s">
        <v>400</v>
      </c>
      <c r="D46" s="12" t="s">
        <v>401</v>
      </c>
      <c r="E46" s="12">
        <v>620503712</v>
      </c>
      <c r="F46" s="12" t="s">
        <v>406</v>
      </c>
      <c r="G46" s="12" t="s">
        <v>407</v>
      </c>
      <c r="H46" s="12" t="s">
        <v>21</v>
      </c>
      <c r="I46" s="13">
        <v>108</v>
      </c>
      <c r="J46" s="14">
        <v>73.33</v>
      </c>
      <c r="K46" s="14">
        <v>63.48</v>
      </c>
      <c r="L46" s="15">
        <f t="shared" si="0"/>
        <v>61.20249999999999</v>
      </c>
      <c r="M46" s="14">
        <v>3</v>
      </c>
      <c r="N46" s="14"/>
      <c r="O46" s="27"/>
    </row>
    <row r="47" spans="1:15" ht="14.25">
      <c r="A47" s="24"/>
      <c r="B47" s="12" t="s">
        <v>311</v>
      </c>
      <c r="C47" s="12" t="s">
        <v>312</v>
      </c>
      <c r="D47" s="12" t="s">
        <v>313</v>
      </c>
      <c r="E47" s="12">
        <v>620503713</v>
      </c>
      <c r="F47" s="12" t="s">
        <v>408</v>
      </c>
      <c r="G47" s="12" t="s">
        <v>409</v>
      </c>
      <c r="H47" s="12" t="s">
        <v>27</v>
      </c>
      <c r="I47" s="13">
        <v>137.5</v>
      </c>
      <c r="J47" s="14">
        <v>56</v>
      </c>
      <c r="K47" s="14">
        <v>66.44</v>
      </c>
      <c r="L47" s="15">
        <f t="shared" si="0"/>
        <v>64.985</v>
      </c>
      <c r="M47" s="14">
        <v>2</v>
      </c>
      <c r="N47" s="14" t="s">
        <v>1597</v>
      </c>
      <c r="O47" s="27"/>
    </row>
    <row r="48" spans="1:15" ht="14.25">
      <c r="A48" s="24"/>
      <c r="B48" s="12" t="s">
        <v>311</v>
      </c>
      <c r="C48" s="12" t="s">
        <v>312</v>
      </c>
      <c r="D48" s="12" t="s">
        <v>313</v>
      </c>
      <c r="E48" s="12">
        <v>620503713</v>
      </c>
      <c r="F48" s="12" t="s">
        <v>410</v>
      </c>
      <c r="G48" s="12" t="s">
        <v>411</v>
      </c>
      <c r="H48" s="12" t="s">
        <v>27</v>
      </c>
      <c r="I48" s="13">
        <v>130</v>
      </c>
      <c r="J48" s="14">
        <v>62</v>
      </c>
      <c r="K48" s="14">
        <v>68.22</v>
      </c>
      <c r="L48" s="15">
        <f t="shared" si="0"/>
        <v>65.055</v>
      </c>
      <c r="M48" s="14">
        <v>1</v>
      </c>
      <c r="N48" s="14" t="s">
        <v>1597</v>
      </c>
      <c r="O48" s="27"/>
    </row>
    <row r="49" spans="1:15" ht="14.25">
      <c r="A49" s="24"/>
      <c r="B49" s="12" t="s">
        <v>412</v>
      </c>
      <c r="C49" s="12" t="s">
        <v>413</v>
      </c>
      <c r="D49" s="12" t="s">
        <v>414</v>
      </c>
      <c r="E49" s="12">
        <v>220532801</v>
      </c>
      <c r="F49" s="12" t="s">
        <v>415</v>
      </c>
      <c r="G49" s="12" t="s">
        <v>416</v>
      </c>
      <c r="H49" s="12" t="s">
        <v>21</v>
      </c>
      <c r="I49" s="13">
        <v>148.5</v>
      </c>
      <c r="J49" s="14" t="s">
        <v>417</v>
      </c>
      <c r="K49" s="14">
        <v>73.044</v>
      </c>
      <c r="L49" s="15">
        <f>I49*0.25+K49*0.5</f>
        <v>73.64699999999999</v>
      </c>
      <c r="M49" s="14">
        <v>2</v>
      </c>
      <c r="N49" s="14"/>
      <c r="O49" s="27"/>
    </row>
    <row r="50" spans="1:15" ht="14.25">
      <c r="A50" s="24"/>
      <c r="B50" s="12" t="s">
        <v>412</v>
      </c>
      <c r="C50" s="12" t="s">
        <v>413</v>
      </c>
      <c r="D50" s="12" t="s">
        <v>414</v>
      </c>
      <c r="E50" s="12">
        <v>220532801</v>
      </c>
      <c r="F50" s="12" t="s">
        <v>418</v>
      </c>
      <c r="G50" s="12" t="s">
        <v>419</v>
      </c>
      <c r="H50" s="12" t="s">
        <v>21</v>
      </c>
      <c r="I50" s="13">
        <v>148</v>
      </c>
      <c r="J50" s="14" t="s">
        <v>417</v>
      </c>
      <c r="K50" s="14">
        <v>77.4</v>
      </c>
      <c r="L50" s="15">
        <f aca="true" t="shared" si="1" ref="L50:L113">I50*0.25+K50*0.5</f>
        <v>75.7</v>
      </c>
      <c r="M50" s="14">
        <v>1</v>
      </c>
      <c r="N50" s="14" t="s">
        <v>316</v>
      </c>
      <c r="O50" s="27"/>
    </row>
    <row r="51" spans="1:15" ht="14.25">
      <c r="A51" s="24"/>
      <c r="B51" s="12" t="s">
        <v>412</v>
      </c>
      <c r="C51" s="12" t="s">
        <v>413</v>
      </c>
      <c r="D51" s="12" t="s">
        <v>414</v>
      </c>
      <c r="E51" s="12">
        <v>220532801</v>
      </c>
      <c r="F51" s="12" t="s">
        <v>420</v>
      </c>
      <c r="G51" s="12" t="s">
        <v>421</v>
      </c>
      <c r="H51" s="12" t="s">
        <v>27</v>
      </c>
      <c r="I51" s="13">
        <v>145.75</v>
      </c>
      <c r="J51" s="14" t="s">
        <v>417</v>
      </c>
      <c r="K51" s="14">
        <v>67.06</v>
      </c>
      <c r="L51" s="15">
        <f t="shared" si="1"/>
        <v>69.9675</v>
      </c>
      <c r="M51" s="14">
        <v>3</v>
      </c>
      <c r="N51" s="14"/>
      <c r="O51" s="27"/>
    </row>
    <row r="52" spans="1:15" ht="14.25">
      <c r="A52" s="24"/>
      <c r="B52" s="12" t="s">
        <v>412</v>
      </c>
      <c r="C52" s="12" t="s">
        <v>422</v>
      </c>
      <c r="D52" s="12" t="s">
        <v>414</v>
      </c>
      <c r="E52" s="12">
        <v>220532802</v>
      </c>
      <c r="F52" s="12" t="s">
        <v>423</v>
      </c>
      <c r="G52" s="12" t="s">
        <v>424</v>
      </c>
      <c r="H52" s="12" t="s">
        <v>27</v>
      </c>
      <c r="I52" s="13">
        <v>155.75</v>
      </c>
      <c r="J52" s="14" t="s">
        <v>417</v>
      </c>
      <c r="K52" s="14">
        <v>78.76</v>
      </c>
      <c r="L52" s="15">
        <f t="shared" si="1"/>
        <v>78.3175</v>
      </c>
      <c r="M52" s="14">
        <v>1</v>
      </c>
      <c r="N52" s="14" t="s">
        <v>316</v>
      </c>
      <c r="O52" s="27"/>
    </row>
    <row r="53" spans="1:15" ht="14.25">
      <c r="A53" s="24"/>
      <c r="B53" s="12" t="s">
        <v>412</v>
      </c>
      <c r="C53" s="12" t="s">
        <v>422</v>
      </c>
      <c r="D53" s="12" t="s">
        <v>414</v>
      </c>
      <c r="E53" s="12">
        <v>220532802</v>
      </c>
      <c r="F53" s="12" t="s">
        <v>425</v>
      </c>
      <c r="G53" s="12" t="s">
        <v>426</v>
      </c>
      <c r="H53" s="12" t="s">
        <v>27</v>
      </c>
      <c r="I53" s="13">
        <v>153</v>
      </c>
      <c r="J53" s="14" t="s">
        <v>417</v>
      </c>
      <c r="K53" s="14">
        <v>75.49</v>
      </c>
      <c r="L53" s="15">
        <f t="shared" si="1"/>
        <v>75.995</v>
      </c>
      <c r="M53" s="14">
        <v>2</v>
      </c>
      <c r="N53" s="14"/>
      <c r="O53" s="27"/>
    </row>
    <row r="54" spans="1:15" ht="14.25">
      <c r="A54" s="24"/>
      <c r="B54" s="12" t="s">
        <v>412</v>
      </c>
      <c r="C54" s="12" t="s">
        <v>422</v>
      </c>
      <c r="D54" s="12" t="s">
        <v>414</v>
      </c>
      <c r="E54" s="12">
        <v>220532802</v>
      </c>
      <c r="F54" s="12" t="s">
        <v>427</v>
      </c>
      <c r="G54" s="12" t="s">
        <v>428</v>
      </c>
      <c r="H54" s="12" t="s">
        <v>27</v>
      </c>
      <c r="I54" s="13">
        <v>146.75</v>
      </c>
      <c r="J54" s="14" t="s">
        <v>417</v>
      </c>
      <c r="K54" s="14">
        <v>75.66</v>
      </c>
      <c r="L54" s="15">
        <f t="shared" si="1"/>
        <v>74.5175</v>
      </c>
      <c r="M54" s="14">
        <v>3</v>
      </c>
      <c r="N54" s="14"/>
      <c r="O54" s="27"/>
    </row>
    <row r="55" spans="1:15" ht="14.25">
      <c r="A55" s="24"/>
      <c r="B55" s="12" t="s">
        <v>412</v>
      </c>
      <c r="C55" s="12" t="s">
        <v>429</v>
      </c>
      <c r="D55" s="12" t="s">
        <v>414</v>
      </c>
      <c r="E55" s="12">
        <v>220532803</v>
      </c>
      <c r="F55" s="12" t="s">
        <v>430</v>
      </c>
      <c r="G55" s="12" t="s">
        <v>431</v>
      </c>
      <c r="H55" s="12" t="s">
        <v>21</v>
      </c>
      <c r="I55" s="13">
        <v>148</v>
      </c>
      <c r="J55" s="14" t="s">
        <v>417</v>
      </c>
      <c r="K55" s="14">
        <v>82.05</v>
      </c>
      <c r="L55" s="15">
        <f t="shared" si="1"/>
        <v>78.025</v>
      </c>
      <c r="M55" s="14">
        <v>1</v>
      </c>
      <c r="N55" s="14" t="s">
        <v>316</v>
      </c>
      <c r="O55" s="27"/>
    </row>
    <row r="56" spans="1:15" ht="14.25">
      <c r="A56" s="24"/>
      <c r="B56" s="12" t="s">
        <v>412</v>
      </c>
      <c r="C56" s="12" t="s">
        <v>429</v>
      </c>
      <c r="D56" s="12" t="s">
        <v>414</v>
      </c>
      <c r="E56" s="12">
        <v>220532803</v>
      </c>
      <c r="F56" s="12" t="s">
        <v>432</v>
      </c>
      <c r="G56" s="12" t="s">
        <v>433</v>
      </c>
      <c r="H56" s="12" t="s">
        <v>21</v>
      </c>
      <c r="I56" s="13">
        <v>147.75</v>
      </c>
      <c r="J56" s="14" t="s">
        <v>417</v>
      </c>
      <c r="K56" s="14" t="s">
        <v>361</v>
      </c>
      <c r="L56" s="15">
        <f>I56*0.25</f>
        <v>36.9375</v>
      </c>
      <c r="M56" s="14">
        <v>3</v>
      </c>
      <c r="N56" s="14"/>
      <c r="O56" s="27"/>
    </row>
    <row r="57" spans="1:15" ht="14.25">
      <c r="A57" s="24"/>
      <c r="B57" s="12" t="s">
        <v>412</v>
      </c>
      <c r="C57" s="12" t="s">
        <v>429</v>
      </c>
      <c r="D57" s="12" t="s">
        <v>414</v>
      </c>
      <c r="E57" s="12">
        <v>220532803</v>
      </c>
      <c r="F57" s="12" t="s">
        <v>434</v>
      </c>
      <c r="G57" s="12" t="s">
        <v>435</v>
      </c>
      <c r="H57" s="12" t="s">
        <v>27</v>
      </c>
      <c r="I57" s="13">
        <v>146.25</v>
      </c>
      <c r="J57" s="14" t="s">
        <v>417</v>
      </c>
      <c r="K57" s="14">
        <v>70.882</v>
      </c>
      <c r="L57" s="15">
        <f t="shared" si="1"/>
        <v>72.0035</v>
      </c>
      <c r="M57" s="14">
        <v>2</v>
      </c>
      <c r="N57" s="14"/>
      <c r="O57" s="27"/>
    </row>
    <row r="58" spans="1:15" ht="14.25">
      <c r="A58" s="24"/>
      <c r="B58" s="12" t="s">
        <v>412</v>
      </c>
      <c r="C58" s="12" t="s">
        <v>436</v>
      </c>
      <c r="D58" s="12" t="s">
        <v>414</v>
      </c>
      <c r="E58" s="12">
        <v>220532804</v>
      </c>
      <c r="F58" s="12" t="s">
        <v>437</v>
      </c>
      <c r="G58" s="12" t="s">
        <v>438</v>
      </c>
      <c r="H58" s="12" t="s">
        <v>21</v>
      </c>
      <c r="I58" s="13">
        <v>156</v>
      </c>
      <c r="J58" s="14" t="s">
        <v>417</v>
      </c>
      <c r="K58" s="14">
        <v>80.02</v>
      </c>
      <c r="L58" s="15">
        <f t="shared" si="1"/>
        <v>79.00999999999999</v>
      </c>
      <c r="M58" s="14">
        <v>1</v>
      </c>
      <c r="N58" s="14" t="s">
        <v>316</v>
      </c>
      <c r="O58" s="27"/>
    </row>
    <row r="59" spans="1:15" ht="14.25">
      <c r="A59" s="24"/>
      <c r="B59" s="12" t="s">
        <v>412</v>
      </c>
      <c r="C59" s="12" t="s">
        <v>436</v>
      </c>
      <c r="D59" s="12" t="s">
        <v>414</v>
      </c>
      <c r="E59" s="12">
        <v>220532804</v>
      </c>
      <c r="F59" s="12" t="s">
        <v>439</v>
      </c>
      <c r="G59" s="12" t="s">
        <v>440</v>
      </c>
      <c r="H59" s="12" t="s">
        <v>27</v>
      </c>
      <c r="I59" s="13">
        <v>153.5</v>
      </c>
      <c r="J59" s="14" t="s">
        <v>417</v>
      </c>
      <c r="K59" s="14">
        <v>73.7</v>
      </c>
      <c r="L59" s="15">
        <f t="shared" si="1"/>
        <v>75.225</v>
      </c>
      <c r="M59" s="14">
        <v>2</v>
      </c>
      <c r="N59" s="14"/>
      <c r="O59" s="27"/>
    </row>
    <row r="60" spans="1:15" ht="14.25">
      <c r="A60" s="25"/>
      <c r="B60" s="12" t="s">
        <v>412</v>
      </c>
      <c r="C60" s="12" t="s">
        <v>436</v>
      </c>
      <c r="D60" s="12" t="s">
        <v>414</v>
      </c>
      <c r="E60" s="12">
        <v>220532804</v>
      </c>
      <c r="F60" s="12" t="s">
        <v>441</v>
      </c>
      <c r="G60" s="12" t="s">
        <v>442</v>
      </c>
      <c r="H60" s="12" t="s">
        <v>27</v>
      </c>
      <c r="I60" s="13">
        <v>150.75</v>
      </c>
      <c r="J60" s="14" t="s">
        <v>417</v>
      </c>
      <c r="K60" s="14">
        <v>65.58</v>
      </c>
      <c r="L60" s="15">
        <f t="shared" si="1"/>
        <v>70.47749999999999</v>
      </c>
      <c r="M60" s="14">
        <v>3</v>
      </c>
      <c r="N60" s="14"/>
      <c r="O60" s="27"/>
    </row>
    <row r="61" spans="1:15" ht="14.25">
      <c r="A61" s="22" t="s">
        <v>142</v>
      </c>
      <c r="B61" s="12" t="s">
        <v>412</v>
      </c>
      <c r="C61" s="12" t="s">
        <v>443</v>
      </c>
      <c r="D61" s="12" t="s">
        <v>414</v>
      </c>
      <c r="E61" s="12">
        <v>220532805</v>
      </c>
      <c r="F61" s="12" t="s">
        <v>444</v>
      </c>
      <c r="G61" s="12" t="s">
        <v>445</v>
      </c>
      <c r="H61" s="12" t="s">
        <v>27</v>
      </c>
      <c r="I61" s="13">
        <v>148.75</v>
      </c>
      <c r="J61" s="14" t="s">
        <v>417</v>
      </c>
      <c r="K61" s="14">
        <v>75.7</v>
      </c>
      <c r="L61" s="15">
        <f t="shared" si="1"/>
        <v>75.0375</v>
      </c>
      <c r="M61" s="14">
        <v>3</v>
      </c>
      <c r="N61" s="14"/>
      <c r="O61" s="22">
        <f>(K61+K62+K63+K64+K66+K68+K69+K70+K71+K72)/10</f>
        <v>76.47999999999999</v>
      </c>
    </row>
    <row r="62" spans="1:15" ht="14.25">
      <c r="A62" s="22"/>
      <c r="B62" s="12" t="s">
        <v>412</v>
      </c>
      <c r="C62" s="12" t="s">
        <v>443</v>
      </c>
      <c r="D62" s="12" t="s">
        <v>414</v>
      </c>
      <c r="E62" s="12">
        <v>220532805</v>
      </c>
      <c r="F62" s="12" t="s">
        <v>446</v>
      </c>
      <c r="G62" s="12" t="s">
        <v>447</v>
      </c>
      <c r="H62" s="12" t="s">
        <v>21</v>
      </c>
      <c r="I62" s="13">
        <v>148.25</v>
      </c>
      <c r="J62" s="14" t="s">
        <v>417</v>
      </c>
      <c r="K62" s="14">
        <v>78</v>
      </c>
      <c r="L62" s="15">
        <f t="shared" si="1"/>
        <v>76.0625</v>
      </c>
      <c r="M62" s="14">
        <v>2</v>
      </c>
      <c r="N62" s="14"/>
      <c r="O62" s="22"/>
    </row>
    <row r="63" spans="1:15" ht="14.25">
      <c r="A63" s="22"/>
      <c r="B63" s="12" t="s">
        <v>412</v>
      </c>
      <c r="C63" s="12" t="s">
        <v>443</v>
      </c>
      <c r="D63" s="12" t="s">
        <v>414</v>
      </c>
      <c r="E63" s="12">
        <v>220532805</v>
      </c>
      <c r="F63" s="12" t="s">
        <v>448</v>
      </c>
      <c r="G63" s="12" t="s">
        <v>449</v>
      </c>
      <c r="H63" s="12" t="s">
        <v>27</v>
      </c>
      <c r="I63" s="13">
        <v>147.5</v>
      </c>
      <c r="J63" s="14" t="s">
        <v>417</v>
      </c>
      <c r="K63" s="14">
        <v>84.5</v>
      </c>
      <c r="L63" s="15">
        <f t="shared" si="1"/>
        <v>79.125</v>
      </c>
      <c r="M63" s="14">
        <v>1</v>
      </c>
      <c r="N63" s="14" t="s">
        <v>316</v>
      </c>
      <c r="O63" s="22"/>
    </row>
    <row r="64" spans="1:15" ht="14.25">
      <c r="A64" s="22"/>
      <c r="B64" s="12" t="s">
        <v>450</v>
      </c>
      <c r="C64" s="12"/>
      <c r="D64" s="12" t="s">
        <v>414</v>
      </c>
      <c r="E64" s="12">
        <v>820532901</v>
      </c>
      <c r="F64" s="12" t="s">
        <v>451</v>
      </c>
      <c r="G64" s="12" t="s">
        <v>452</v>
      </c>
      <c r="H64" s="12" t="s">
        <v>27</v>
      </c>
      <c r="I64" s="13">
        <v>141</v>
      </c>
      <c r="J64" s="14" t="s">
        <v>417</v>
      </c>
      <c r="K64" s="14">
        <v>75.7</v>
      </c>
      <c r="L64" s="15">
        <f t="shared" si="1"/>
        <v>73.1</v>
      </c>
      <c r="M64" s="14">
        <v>3</v>
      </c>
      <c r="N64" s="14"/>
      <c r="O64" s="22"/>
    </row>
    <row r="65" spans="1:15" ht="14.25">
      <c r="A65" s="22"/>
      <c r="B65" s="12" t="s">
        <v>450</v>
      </c>
      <c r="C65" s="12"/>
      <c r="D65" s="12" t="s">
        <v>414</v>
      </c>
      <c r="E65" s="12">
        <v>820532901</v>
      </c>
      <c r="F65" s="12" t="s">
        <v>453</v>
      </c>
      <c r="G65" s="12" t="s">
        <v>454</v>
      </c>
      <c r="H65" s="12" t="s">
        <v>27</v>
      </c>
      <c r="I65" s="13">
        <v>140.25</v>
      </c>
      <c r="J65" s="14" t="s">
        <v>417</v>
      </c>
      <c r="K65" s="14" t="s">
        <v>361</v>
      </c>
      <c r="L65" s="15">
        <f>I65*0.25</f>
        <v>35.0625</v>
      </c>
      <c r="M65" s="14">
        <v>5</v>
      </c>
      <c r="N65" s="14"/>
      <c r="O65" s="22"/>
    </row>
    <row r="66" spans="1:15" ht="14.25">
      <c r="A66" s="22"/>
      <c r="B66" s="12" t="s">
        <v>450</v>
      </c>
      <c r="C66" s="12"/>
      <c r="D66" s="12" t="s">
        <v>414</v>
      </c>
      <c r="E66" s="12">
        <v>820532901</v>
      </c>
      <c r="F66" s="12" t="s">
        <v>455</v>
      </c>
      <c r="G66" s="12" t="s">
        <v>456</v>
      </c>
      <c r="H66" s="12" t="s">
        <v>27</v>
      </c>
      <c r="I66" s="13">
        <v>139</v>
      </c>
      <c r="J66" s="14" t="s">
        <v>417</v>
      </c>
      <c r="K66" s="14">
        <v>81.2</v>
      </c>
      <c r="L66" s="15">
        <f t="shared" si="1"/>
        <v>75.35</v>
      </c>
      <c r="M66" s="14">
        <v>1</v>
      </c>
      <c r="N66" s="14" t="s">
        <v>316</v>
      </c>
      <c r="O66" s="22"/>
    </row>
    <row r="67" spans="1:15" ht="14.25">
      <c r="A67" s="22"/>
      <c r="B67" s="12" t="s">
        <v>450</v>
      </c>
      <c r="C67" s="12"/>
      <c r="D67" s="12" t="s">
        <v>414</v>
      </c>
      <c r="E67" s="12">
        <v>820532901</v>
      </c>
      <c r="F67" s="12" t="s">
        <v>457</v>
      </c>
      <c r="G67" s="12" t="s">
        <v>458</v>
      </c>
      <c r="H67" s="12" t="s">
        <v>27</v>
      </c>
      <c r="I67" s="13">
        <v>135</v>
      </c>
      <c r="J67" s="14" t="s">
        <v>417</v>
      </c>
      <c r="K67" s="14" t="s">
        <v>361</v>
      </c>
      <c r="L67" s="15">
        <f>I67*0.25</f>
        <v>33.75</v>
      </c>
      <c r="M67" s="14">
        <v>6</v>
      </c>
      <c r="N67" s="14"/>
      <c r="O67" s="22"/>
    </row>
    <row r="68" spans="1:15" ht="14.25">
      <c r="A68" s="22"/>
      <c r="B68" s="12" t="s">
        <v>450</v>
      </c>
      <c r="C68" s="12"/>
      <c r="D68" s="12" t="s">
        <v>414</v>
      </c>
      <c r="E68" s="12">
        <v>820532901</v>
      </c>
      <c r="F68" s="12" t="s">
        <v>459</v>
      </c>
      <c r="G68" s="12" t="s">
        <v>460</v>
      </c>
      <c r="H68" s="12" t="s">
        <v>27</v>
      </c>
      <c r="I68" s="13">
        <v>134.75</v>
      </c>
      <c r="J68" s="14" t="s">
        <v>417</v>
      </c>
      <c r="K68" s="14">
        <v>79.1</v>
      </c>
      <c r="L68" s="15">
        <f t="shared" si="1"/>
        <v>73.2375</v>
      </c>
      <c r="M68" s="14">
        <v>2</v>
      </c>
      <c r="N68" s="14" t="s">
        <v>316</v>
      </c>
      <c r="O68" s="22"/>
    </row>
    <row r="69" spans="1:15" ht="14.25">
      <c r="A69" s="22"/>
      <c r="B69" s="12" t="s">
        <v>450</v>
      </c>
      <c r="C69" s="12"/>
      <c r="D69" s="12" t="s">
        <v>414</v>
      </c>
      <c r="E69" s="12">
        <v>820532901</v>
      </c>
      <c r="F69" s="12" t="s">
        <v>461</v>
      </c>
      <c r="G69" s="12" t="s">
        <v>462</v>
      </c>
      <c r="H69" s="12" t="s">
        <v>27</v>
      </c>
      <c r="I69" s="13">
        <v>133.5</v>
      </c>
      <c r="J69" s="14" t="s">
        <v>417</v>
      </c>
      <c r="K69" s="14">
        <v>68.9</v>
      </c>
      <c r="L69" s="15">
        <f t="shared" si="1"/>
        <v>67.825</v>
      </c>
      <c r="M69" s="14">
        <v>4</v>
      </c>
      <c r="N69" s="14"/>
      <c r="O69" s="22"/>
    </row>
    <row r="70" spans="1:15" ht="14.25">
      <c r="A70" s="22"/>
      <c r="B70" s="12" t="s">
        <v>463</v>
      </c>
      <c r="C70" s="12"/>
      <c r="D70" s="12" t="s">
        <v>414</v>
      </c>
      <c r="E70" s="12">
        <v>820533001</v>
      </c>
      <c r="F70" s="12" t="s">
        <v>464</v>
      </c>
      <c r="G70" s="12" t="s">
        <v>465</v>
      </c>
      <c r="H70" s="12" t="s">
        <v>21</v>
      </c>
      <c r="I70" s="13">
        <v>144</v>
      </c>
      <c r="J70" s="14" t="s">
        <v>417</v>
      </c>
      <c r="K70" s="14">
        <v>70</v>
      </c>
      <c r="L70" s="15">
        <f t="shared" si="1"/>
        <v>71</v>
      </c>
      <c r="M70" s="14">
        <v>2</v>
      </c>
      <c r="N70" s="14"/>
      <c r="O70" s="22"/>
    </row>
    <row r="71" spans="1:15" ht="14.25">
      <c r="A71" s="22"/>
      <c r="B71" s="12" t="s">
        <v>463</v>
      </c>
      <c r="C71" s="12"/>
      <c r="D71" s="12" t="s">
        <v>414</v>
      </c>
      <c r="E71" s="12">
        <v>820533001</v>
      </c>
      <c r="F71" s="12" t="s">
        <v>466</v>
      </c>
      <c r="G71" s="12" t="s">
        <v>467</v>
      </c>
      <c r="H71" s="12" t="s">
        <v>21</v>
      </c>
      <c r="I71" s="13">
        <v>130</v>
      </c>
      <c r="J71" s="14" t="s">
        <v>417</v>
      </c>
      <c r="K71" s="14">
        <v>69</v>
      </c>
      <c r="L71" s="15">
        <f t="shared" si="1"/>
        <v>67</v>
      </c>
      <c r="M71" s="14">
        <v>3</v>
      </c>
      <c r="N71" s="14"/>
      <c r="O71" s="22"/>
    </row>
    <row r="72" spans="1:15" ht="14.25">
      <c r="A72" s="22"/>
      <c r="B72" s="12" t="s">
        <v>463</v>
      </c>
      <c r="C72" s="12"/>
      <c r="D72" s="12" t="s">
        <v>414</v>
      </c>
      <c r="E72" s="12">
        <v>820533001</v>
      </c>
      <c r="F72" s="12" t="s">
        <v>468</v>
      </c>
      <c r="G72" s="12" t="s">
        <v>469</v>
      </c>
      <c r="H72" s="12" t="s">
        <v>21</v>
      </c>
      <c r="I72" s="13">
        <v>126.25</v>
      </c>
      <c r="J72" s="14" t="s">
        <v>417</v>
      </c>
      <c r="K72" s="14">
        <v>82.7</v>
      </c>
      <c r="L72" s="15">
        <f t="shared" si="1"/>
        <v>72.9125</v>
      </c>
      <c r="M72" s="14">
        <v>1</v>
      </c>
      <c r="N72" s="14" t="s">
        <v>316</v>
      </c>
      <c r="O72" s="22"/>
    </row>
    <row r="73" spans="1:15" ht="14.25">
      <c r="A73" s="22" t="s">
        <v>169</v>
      </c>
      <c r="B73" s="12" t="s">
        <v>470</v>
      </c>
      <c r="C73" s="12" t="s">
        <v>471</v>
      </c>
      <c r="D73" s="12" t="s">
        <v>472</v>
      </c>
      <c r="E73" s="12">
        <v>220537301</v>
      </c>
      <c r="F73" s="12" t="s">
        <v>473</v>
      </c>
      <c r="G73" s="12" t="s">
        <v>474</v>
      </c>
      <c r="H73" s="12" t="s">
        <v>27</v>
      </c>
      <c r="I73" s="13">
        <v>131.5</v>
      </c>
      <c r="J73" s="14" t="s">
        <v>417</v>
      </c>
      <c r="K73" s="14">
        <v>76</v>
      </c>
      <c r="L73" s="15">
        <f t="shared" si="1"/>
        <v>70.875</v>
      </c>
      <c r="M73" s="14">
        <v>2</v>
      </c>
      <c r="N73" s="14"/>
      <c r="O73" s="26">
        <f>(K73+K74+K75+K76+K77+K78+K79+K80+K81+K82+K84+K85+K87+K88)/14</f>
        <v>74.58571428571429</v>
      </c>
    </row>
    <row r="74" spans="1:15" ht="14.25">
      <c r="A74" s="22"/>
      <c r="B74" s="12" t="s">
        <v>470</v>
      </c>
      <c r="C74" s="12" t="s">
        <v>471</v>
      </c>
      <c r="D74" s="12" t="s">
        <v>472</v>
      </c>
      <c r="E74" s="12">
        <v>220537301</v>
      </c>
      <c r="F74" s="12" t="s">
        <v>475</v>
      </c>
      <c r="G74" s="12" t="s">
        <v>476</v>
      </c>
      <c r="H74" s="12" t="s">
        <v>27</v>
      </c>
      <c r="I74" s="13">
        <v>131.25</v>
      </c>
      <c r="J74" s="14" t="s">
        <v>417</v>
      </c>
      <c r="K74" s="14">
        <v>74.7</v>
      </c>
      <c r="L74" s="15">
        <f t="shared" si="1"/>
        <v>70.1625</v>
      </c>
      <c r="M74" s="14">
        <v>3</v>
      </c>
      <c r="N74" s="14"/>
      <c r="O74" s="26"/>
    </row>
    <row r="75" spans="1:15" ht="14.25">
      <c r="A75" s="22"/>
      <c r="B75" s="12" t="s">
        <v>470</v>
      </c>
      <c r="C75" s="12" t="s">
        <v>471</v>
      </c>
      <c r="D75" s="12" t="s">
        <v>472</v>
      </c>
      <c r="E75" s="12">
        <v>220537301</v>
      </c>
      <c r="F75" s="12" t="s">
        <v>477</v>
      </c>
      <c r="G75" s="12" t="s">
        <v>478</v>
      </c>
      <c r="H75" s="12" t="s">
        <v>21</v>
      </c>
      <c r="I75" s="13">
        <v>130.5</v>
      </c>
      <c r="J75" s="14" t="s">
        <v>417</v>
      </c>
      <c r="K75" s="14">
        <v>77.9</v>
      </c>
      <c r="L75" s="15">
        <f t="shared" si="1"/>
        <v>71.575</v>
      </c>
      <c r="M75" s="14">
        <v>1</v>
      </c>
      <c r="N75" s="14" t="s">
        <v>316</v>
      </c>
      <c r="O75" s="26"/>
    </row>
    <row r="76" spans="1:15" ht="14.25">
      <c r="A76" s="22"/>
      <c r="B76" s="12" t="s">
        <v>470</v>
      </c>
      <c r="C76" s="12" t="s">
        <v>479</v>
      </c>
      <c r="D76" s="12" t="s">
        <v>480</v>
      </c>
      <c r="E76" s="12">
        <v>220537302</v>
      </c>
      <c r="F76" s="12" t="s">
        <v>481</v>
      </c>
      <c r="G76" s="12" t="s">
        <v>482</v>
      </c>
      <c r="H76" s="12" t="s">
        <v>27</v>
      </c>
      <c r="I76" s="13">
        <v>132.75</v>
      </c>
      <c r="J76" s="14" t="s">
        <v>417</v>
      </c>
      <c r="K76" s="14">
        <v>75.1</v>
      </c>
      <c r="L76" s="15">
        <f t="shared" si="1"/>
        <v>70.7375</v>
      </c>
      <c r="M76" s="14">
        <v>1</v>
      </c>
      <c r="N76" s="14" t="s">
        <v>316</v>
      </c>
      <c r="O76" s="26"/>
    </row>
    <row r="77" spans="1:15" ht="14.25">
      <c r="A77" s="22"/>
      <c r="B77" s="12" t="s">
        <v>470</v>
      </c>
      <c r="C77" s="12" t="s">
        <v>479</v>
      </c>
      <c r="D77" s="12" t="s">
        <v>480</v>
      </c>
      <c r="E77" s="12">
        <v>220537302</v>
      </c>
      <c r="F77" s="12" t="s">
        <v>483</v>
      </c>
      <c r="G77" s="12" t="s">
        <v>484</v>
      </c>
      <c r="H77" s="12" t="s">
        <v>27</v>
      </c>
      <c r="I77" s="13">
        <v>127</v>
      </c>
      <c r="J77" s="14" t="s">
        <v>417</v>
      </c>
      <c r="K77" s="14">
        <v>63.5</v>
      </c>
      <c r="L77" s="15">
        <f t="shared" si="1"/>
        <v>63.5</v>
      </c>
      <c r="M77" s="14">
        <v>3</v>
      </c>
      <c r="N77" s="14"/>
      <c r="O77" s="26"/>
    </row>
    <row r="78" spans="1:15" ht="14.25">
      <c r="A78" s="22"/>
      <c r="B78" s="12" t="s">
        <v>470</v>
      </c>
      <c r="C78" s="12" t="s">
        <v>479</v>
      </c>
      <c r="D78" s="12" t="s">
        <v>480</v>
      </c>
      <c r="E78" s="12">
        <v>220537302</v>
      </c>
      <c r="F78" s="12" t="s">
        <v>485</v>
      </c>
      <c r="G78" s="12" t="s">
        <v>486</v>
      </c>
      <c r="H78" s="12" t="s">
        <v>27</v>
      </c>
      <c r="I78" s="13">
        <v>126.5</v>
      </c>
      <c r="J78" s="14" t="s">
        <v>417</v>
      </c>
      <c r="K78" s="14">
        <v>70.9</v>
      </c>
      <c r="L78" s="15">
        <f t="shared" si="1"/>
        <v>67.075</v>
      </c>
      <c r="M78" s="14">
        <v>2</v>
      </c>
      <c r="N78" s="14"/>
      <c r="O78" s="26"/>
    </row>
    <row r="79" spans="1:15" ht="14.25">
      <c r="A79" s="22"/>
      <c r="B79" s="12" t="s">
        <v>487</v>
      </c>
      <c r="C79" s="12" t="s">
        <v>488</v>
      </c>
      <c r="D79" s="12" t="s">
        <v>489</v>
      </c>
      <c r="E79" s="12">
        <v>220536604</v>
      </c>
      <c r="F79" s="12" t="s">
        <v>490</v>
      </c>
      <c r="G79" s="12" t="s">
        <v>491</v>
      </c>
      <c r="H79" s="12" t="s">
        <v>21</v>
      </c>
      <c r="I79" s="13">
        <v>139</v>
      </c>
      <c r="J79" s="14" t="s">
        <v>417</v>
      </c>
      <c r="K79" s="14">
        <v>80.6</v>
      </c>
      <c r="L79" s="15">
        <f t="shared" si="1"/>
        <v>75.05</v>
      </c>
      <c r="M79" s="14">
        <v>1</v>
      </c>
      <c r="N79" s="14" t="s">
        <v>316</v>
      </c>
      <c r="O79" s="26"/>
    </row>
    <row r="80" spans="1:15" ht="14.25">
      <c r="A80" s="22"/>
      <c r="B80" s="12" t="s">
        <v>487</v>
      </c>
      <c r="C80" s="12" t="s">
        <v>492</v>
      </c>
      <c r="D80" s="12" t="s">
        <v>493</v>
      </c>
      <c r="E80" s="12">
        <v>220536601</v>
      </c>
      <c r="F80" s="12" t="s">
        <v>494</v>
      </c>
      <c r="G80" s="12" t="s">
        <v>495</v>
      </c>
      <c r="H80" s="12" t="s">
        <v>27</v>
      </c>
      <c r="I80" s="13">
        <v>131.5</v>
      </c>
      <c r="J80" s="14" t="s">
        <v>417</v>
      </c>
      <c r="K80" s="14">
        <v>71.3</v>
      </c>
      <c r="L80" s="15">
        <f t="shared" si="1"/>
        <v>68.525</v>
      </c>
      <c r="M80" s="14">
        <v>3</v>
      </c>
      <c r="N80" s="14"/>
      <c r="O80" s="26"/>
    </row>
    <row r="81" spans="1:15" ht="14.25">
      <c r="A81" s="22"/>
      <c r="B81" s="12" t="s">
        <v>487</v>
      </c>
      <c r="C81" s="12" t="s">
        <v>492</v>
      </c>
      <c r="D81" s="12" t="s">
        <v>493</v>
      </c>
      <c r="E81" s="12">
        <v>220536601</v>
      </c>
      <c r="F81" s="12" t="s">
        <v>496</v>
      </c>
      <c r="G81" s="12" t="s">
        <v>497</v>
      </c>
      <c r="H81" s="12" t="s">
        <v>27</v>
      </c>
      <c r="I81" s="13">
        <v>130.25</v>
      </c>
      <c r="J81" s="14" t="s">
        <v>417</v>
      </c>
      <c r="K81" s="14">
        <v>74.2</v>
      </c>
      <c r="L81" s="15">
        <f t="shared" si="1"/>
        <v>69.6625</v>
      </c>
      <c r="M81" s="14">
        <v>2</v>
      </c>
      <c r="N81" s="14"/>
      <c r="O81" s="26"/>
    </row>
    <row r="82" spans="1:15" ht="14.25">
      <c r="A82" s="22"/>
      <c r="B82" s="12" t="s">
        <v>487</v>
      </c>
      <c r="C82" s="12" t="s">
        <v>492</v>
      </c>
      <c r="D82" s="12" t="s">
        <v>493</v>
      </c>
      <c r="E82" s="12">
        <v>220536601</v>
      </c>
      <c r="F82" s="12" t="s">
        <v>498</v>
      </c>
      <c r="G82" s="12" t="s">
        <v>499</v>
      </c>
      <c r="H82" s="12" t="s">
        <v>27</v>
      </c>
      <c r="I82" s="13">
        <v>127</v>
      </c>
      <c r="J82" s="14" t="s">
        <v>417</v>
      </c>
      <c r="K82" s="14">
        <v>77.1</v>
      </c>
      <c r="L82" s="15">
        <f t="shared" si="1"/>
        <v>70.3</v>
      </c>
      <c r="M82" s="14">
        <v>1</v>
      </c>
      <c r="N82" s="14" t="s">
        <v>316</v>
      </c>
      <c r="O82" s="26"/>
    </row>
    <row r="83" spans="1:15" ht="14.25">
      <c r="A83" s="22"/>
      <c r="B83" s="12" t="s">
        <v>487</v>
      </c>
      <c r="C83" s="12" t="s">
        <v>500</v>
      </c>
      <c r="D83" s="12" t="s">
        <v>501</v>
      </c>
      <c r="E83" s="12">
        <v>220536602</v>
      </c>
      <c r="F83" s="12" t="s">
        <v>502</v>
      </c>
      <c r="G83" s="12" t="s">
        <v>503</v>
      </c>
      <c r="H83" s="12" t="s">
        <v>27</v>
      </c>
      <c r="I83" s="13">
        <v>140</v>
      </c>
      <c r="J83" s="14" t="s">
        <v>417</v>
      </c>
      <c r="K83" s="14" t="s">
        <v>361</v>
      </c>
      <c r="L83" s="15">
        <f>I83*0.25</f>
        <v>35</v>
      </c>
      <c r="M83" s="14">
        <v>3</v>
      </c>
      <c r="N83" s="14"/>
      <c r="O83" s="26"/>
    </row>
    <row r="84" spans="1:15" ht="14.25">
      <c r="A84" s="22"/>
      <c r="B84" s="12" t="s">
        <v>487</v>
      </c>
      <c r="C84" s="12" t="s">
        <v>500</v>
      </c>
      <c r="D84" s="12" t="s">
        <v>501</v>
      </c>
      <c r="E84" s="12">
        <v>220536602</v>
      </c>
      <c r="F84" s="12" t="s">
        <v>504</v>
      </c>
      <c r="G84" s="12" t="s">
        <v>505</v>
      </c>
      <c r="H84" s="12" t="s">
        <v>27</v>
      </c>
      <c r="I84" s="13">
        <v>136.25</v>
      </c>
      <c r="J84" s="14" t="s">
        <v>417</v>
      </c>
      <c r="K84" s="14">
        <v>71.5</v>
      </c>
      <c r="L84" s="15">
        <f t="shared" si="1"/>
        <v>69.8125</v>
      </c>
      <c r="M84" s="14">
        <v>2</v>
      </c>
      <c r="N84" s="14"/>
      <c r="O84" s="26"/>
    </row>
    <row r="85" spans="1:15" ht="14.25">
      <c r="A85" s="22"/>
      <c r="B85" s="12" t="s">
        <v>487</v>
      </c>
      <c r="C85" s="12" t="s">
        <v>500</v>
      </c>
      <c r="D85" s="12" t="s">
        <v>501</v>
      </c>
      <c r="E85" s="12">
        <v>220536602</v>
      </c>
      <c r="F85" s="12" t="s">
        <v>506</v>
      </c>
      <c r="G85" s="12" t="s">
        <v>507</v>
      </c>
      <c r="H85" s="12" t="s">
        <v>27</v>
      </c>
      <c r="I85" s="13">
        <v>118.75</v>
      </c>
      <c r="J85" s="14" t="s">
        <v>417</v>
      </c>
      <c r="K85" s="14">
        <v>80.4</v>
      </c>
      <c r="L85" s="15">
        <f t="shared" si="1"/>
        <v>69.8875</v>
      </c>
      <c r="M85" s="14">
        <v>1</v>
      </c>
      <c r="N85" s="14" t="s">
        <v>316</v>
      </c>
      <c r="O85" s="26"/>
    </row>
    <row r="86" spans="1:15" ht="14.25">
      <c r="A86" s="22"/>
      <c r="B86" s="12" t="s">
        <v>487</v>
      </c>
      <c r="C86" s="12" t="s">
        <v>508</v>
      </c>
      <c r="D86" s="12" t="s">
        <v>509</v>
      </c>
      <c r="E86" s="12">
        <v>220536603</v>
      </c>
      <c r="F86" s="12" t="s">
        <v>510</v>
      </c>
      <c r="G86" s="12" t="s">
        <v>511</v>
      </c>
      <c r="H86" s="12" t="s">
        <v>21</v>
      </c>
      <c r="I86" s="13">
        <v>143</v>
      </c>
      <c r="J86" s="14" t="s">
        <v>417</v>
      </c>
      <c r="K86" s="14" t="s">
        <v>361</v>
      </c>
      <c r="L86" s="15">
        <f>I86*0.25</f>
        <v>35.75</v>
      </c>
      <c r="M86" s="14">
        <v>3</v>
      </c>
      <c r="N86" s="14"/>
      <c r="O86" s="26"/>
    </row>
    <row r="87" spans="1:15" ht="14.25">
      <c r="A87" s="22"/>
      <c r="B87" s="12" t="s">
        <v>487</v>
      </c>
      <c r="C87" s="12" t="s">
        <v>508</v>
      </c>
      <c r="D87" s="12" t="s">
        <v>509</v>
      </c>
      <c r="E87" s="12">
        <v>220536603</v>
      </c>
      <c r="F87" s="12" t="s">
        <v>512</v>
      </c>
      <c r="G87" s="12" t="s">
        <v>513</v>
      </c>
      <c r="H87" s="12" t="s">
        <v>27</v>
      </c>
      <c r="I87" s="13">
        <v>132.5</v>
      </c>
      <c r="J87" s="14" t="s">
        <v>417</v>
      </c>
      <c r="K87" s="14">
        <v>71.2</v>
      </c>
      <c r="L87" s="15">
        <f t="shared" si="1"/>
        <v>68.725</v>
      </c>
      <c r="M87" s="14">
        <v>2</v>
      </c>
      <c r="N87" s="14"/>
      <c r="O87" s="26"/>
    </row>
    <row r="88" spans="1:15" ht="14.25">
      <c r="A88" s="22"/>
      <c r="B88" s="12" t="s">
        <v>514</v>
      </c>
      <c r="C88" s="12" t="s">
        <v>508</v>
      </c>
      <c r="D88" s="12" t="s">
        <v>509</v>
      </c>
      <c r="E88" s="12">
        <v>220536603</v>
      </c>
      <c r="F88" s="12" t="s">
        <v>515</v>
      </c>
      <c r="G88" s="12" t="s">
        <v>516</v>
      </c>
      <c r="H88" s="12" t="s">
        <v>21</v>
      </c>
      <c r="I88" s="13">
        <v>130.5</v>
      </c>
      <c r="J88" s="14" t="s">
        <v>417</v>
      </c>
      <c r="K88" s="14">
        <v>79.8</v>
      </c>
      <c r="L88" s="15">
        <f t="shared" si="1"/>
        <v>72.525</v>
      </c>
      <c r="M88" s="14">
        <v>1</v>
      </c>
      <c r="N88" s="14" t="s">
        <v>316</v>
      </c>
      <c r="O88" s="26"/>
    </row>
    <row r="89" spans="1:15" ht="14.25">
      <c r="A89" s="22" t="s">
        <v>201</v>
      </c>
      <c r="B89" s="12" t="s">
        <v>517</v>
      </c>
      <c r="C89" s="12" t="s">
        <v>518</v>
      </c>
      <c r="D89" s="12" t="s">
        <v>519</v>
      </c>
      <c r="E89" s="12">
        <v>220539201</v>
      </c>
      <c r="F89" s="12" t="s">
        <v>520</v>
      </c>
      <c r="G89" s="12" t="s">
        <v>521</v>
      </c>
      <c r="H89" s="12" t="s">
        <v>21</v>
      </c>
      <c r="I89" s="13">
        <v>132.25</v>
      </c>
      <c r="J89" s="14" t="s">
        <v>417</v>
      </c>
      <c r="K89" s="14">
        <v>67.8</v>
      </c>
      <c r="L89" s="15">
        <f t="shared" si="1"/>
        <v>66.9625</v>
      </c>
      <c r="M89" s="14">
        <v>2</v>
      </c>
      <c r="N89" s="14"/>
      <c r="O89" s="27">
        <f>(K89+K90+K91+K92+K94+K95+K96+K97+K98+K99+K100)/11</f>
        <v>71.17272727272729</v>
      </c>
    </row>
    <row r="90" spans="1:15" ht="14.25">
      <c r="A90" s="22"/>
      <c r="B90" s="12" t="s">
        <v>517</v>
      </c>
      <c r="C90" s="12" t="s">
        <v>518</v>
      </c>
      <c r="D90" s="12" t="s">
        <v>519</v>
      </c>
      <c r="E90" s="12">
        <v>220539201</v>
      </c>
      <c r="F90" s="12" t="s">
        <v>522</v>
      </c>
      <c r="G90" s="12" t="s">
        <v>523</v>
      </c>
      <c r="H90" s="12" t="s">
        <v>27</v>
      </c>
      <c r="I90" s="13">
        <v>127.25</v>
      </c>
      <c r="J90" s="14" t="s">
        <v>417</v>
      </c>
      <c r="K90" s="14">
        <v>68.4</v>
      </c>
      <c r="L90" s="15">
        <f t="shared" si="1"/>
        <v>66.0125</v>
      </c>
      <c r="M90" s="14">
        <v>3</v>
      </c>
      <c r="N90" s="14"/>
      <c r="O90" s="27"/>
    </row>
    <row r="91" spans="1:15" ht="14.25">
      <c r="A91" s="22"/>
      <c r="B91" s="12" t="s">
        <v>517</v>
      </c>
      <c r="C91" s="12" t="s">
        <v>518</v>
      </c>
      <c r="D91" s="12" t="s">
        <v>519</v>
      </c>
      <c r="E91" s="12">
        <v>220539201</v>
      </c>
      <c r="F91" s="12" t="s">
        <v>524</v>
      </c>
      <c r="G91" s="12" t="s">
        <v>525</v>
      </c>
      <c r="H91" s="12" t="s">
        <v>27</v>
      </c>
      <c r="I91" s="13">
        <v>125.25</v>
      </c>
      <c r="J91" s="14" t="s">
        <v>417</v>
      </c>
      <c r="K91" s="14">
        <v>75.4</v>
      </c>
      <c r="L91" s="15">
        <f t="shared" si="1"/>
        <v>69.0125</v>
      </c>
      <c r="M91" s="14">
        <v>1</v>
      </c>
      <c r="N91" s="14" t="s">
        <v>316</v>
      </c>
      <c r="O91" s="27"/>
    </row>
    <row r="92" spans="1:15" ht="14.25">
      <c r="A92" s="22"/>
      <c r="B92" s="12" t="s">
        <v>517</v>
      </c>
      <c r="C92" s="12" t="s">
        <v>500</v>
      </c>
      <c r="D92" s="12" t="s">
        <v>501</v>
      </c>
      <c r="E92" s="12">
        <v>220539202</v>
      </c>
      <c r="F92" s="12" t="s">
        <v>526</v>
      </c>
      <c r="G92" s="12" t="s">
        <v>527</v>
      </c>
      <c r="H92" s="12" t="s">
        <v>27</v>
      </c>
      <c r="I92" s="13">
        <v>131</v>
      </c>
      <c r="J92" s="14" t="s">
        <v>417</v>
      </c>
      <c r="K92" s="14">
        <v>82.9</v>
      </c>
      <c r="L92" s="15">
        <f t="shared" si="1"/>
        <v>74.2</v>
      </c>
      <c r="M92" s="14">
        <v>1</v>
      </c>
      <c r="N92" s="14" t="s">
        <v>316</v>
      </c>
      <c r="O92" s="27"/>
    </row>
    <row r="93" spans="1:15" ht="14.25">
      <c r="A93" s="22"/>
      <c r="B93" s="12" t="s">
        <v>517</v>
      </c>
      <c r="C93" s="12" t="s">
        <v>500</v>
      </c>
      <c r="D93" s="12" t="s">
        <v>501</v>
      </c>
      <c r="E93" s="12">
        <v>220539202</v>
      </c>
      <c r="F93" s="12" t="s">
        <v>528</v>
      </c>
      <c r="G93" s="12" t="s">
        <v>529</v>
      </c>
      <c r="H93" s="12" t="s">
        <v>21</v>
      </c>
      <c r="I93" s="13">
        <v>127.25</v>
      </c>
      <c r="J93" s="14" t="s">
        <v>417</v>
      </c>
      <c r="K93" s="14" t="s">
        <v>361</v>
      </c>
      <c r="L93" s="15">
        <f>I93*0.25</f>
        <v>31.8125</v>
      </c>
      <c r="M93" s="14">
        <v>3</v>
      </c>
      <c r="N93" s="14"/>
      <c r="O93" s="27"/>
    </row>
    <row r="94" spans="1:15" ht="15" customHeight="1">
      <c r="A94" s="22"/>
      <c r="B94" s="12" t="s">
        <v>517</v>
      </c>
      <c r="C94" s="12" t="s">
        <v>500</v>
      </c>
      <c r="D94" s="12" t="s">
        <v>501</v>
      </c>
      <c r="E94" s="12">
        <v>220539202</v>
      </c>
      <c r="F94" s="12" t="s">
        <v>530</v>
      </c>
      <c r="G94" s="12" t="s">
        <v>531</v>
      </c>
      <c r="H94" s="12" t="s">
        <v>27</v>
      </c>
      <c r="I94" s="13">
        <v>124.5</v>
      </c>
      <c r="J94" s="14" t="s">
        <v>417</v>
      </c>
      <c r="K94" s="14">
        <v>68.1</v>
      </c>
      <c r="L94" s="15">
        <f t="shared" si="1"/>
        <v>65.175</v>
      </c>
      <c r="M94" s="14">
        <v>2</v>
      </c>
      <c r="N94" s="14"/>
      <c r="O94" s="27"/>
    </row>
    <row r="95" spans="1:15" ht="14.25">
      <c r="A95" s="22"/>
      <c r="B95" s="12" t="s">
        <v>517</v>
      </c>
      <c r="C95" s="12" t="s">
        <v>532</v>
      </c>
      <c r="D95" s="12" t="s">
        <v>533</v>
      </c>
      <c r="E95" s="12">
        <v>220539203</v>
      </c>
      <c r="F95" s="12" t="s">
        <v>534</v>
      </c>
      <c r="G95" s="12" t="s">
        <v>535</v>
      </c>
      <c r="H95" s="12" t="s">
        <v>21</v>
      </c>
      <c r="I95" s="13">
        <v>142.75</v>
      </c>
      <c r="J95" s="14" t="s">
        <v>417</v>
      </c>
      <c r="K95" s="14">
        <v>72.3</v>
      </c>
      <c r="L95" s="15">
        <f>I95*0.25+K95*0.5</f>
        <v>71.8375</v>
      </c>
      <c r="M95" s="14">
        <v>1</v>
      </c>
      <c r="N95" s="14" t="s">
        <v>316</v>
      </c>
      <c r="O95" s="27"/>
    </row>
    <row r="96" spans="1:15" ht="14.25">
      <c r="A96" s="22"/>
      <c r="B96" s="12" t="s">
        <v>517</v>
      </c>
      <c r="C96" s="12" t="s">
        <v>532</v>
      </c>
      <c r="D96" s="12" t="s">
        <v>533</v>
      </c>
      <c r="E96" s="12">
        <v>220539203</v>
      </c>
      <c r="F96" s="12" t="s">
        <v>536</v>
      </c>
      <c r="G96" s="12" t="s">
        <v>537</v>
      </c>
      <c r="H96" s="12" t="s">
        <v>21</v>
      </c>
      <c r="I96" s="13">
        <v>127</v>
      </c>
      <c r="J96" s="14" t="s">
        <v>417</v>
      </c>
      <c r="K96" s="14">
        <v>65.7</v>
      </c>
      <c r="L96" s="15">
        <f t="shared" si="1"/>
        <v>64.6</v>
      </c>
      <c r="M96" s="14">
        <v>4</v>
      </c>
      <c r="N96" s="14"/>
      <c r="O96" s="27"/>
    </row>
    <row r="97" spans="1:15" ht="14.25">
      <c r="A97" s="22"/>
      <c r="B97" s="12" t="s">
        <v>517</v>
      </c>
      <c r="C97" s="12" t="s">
        <v>532</v>
      </c>
      <c r="D97" s="12" t="s">
        <v>533</v>
      </c>
      <c r="E97" s="12">
        <v>220539203</v>
      </c>
      <c r="F97" s="12" t="s">
        <v>538</v>
      </c>
      <c r="G97" s="12" t="s">
        <v>539</v>
      </c>
      <c r="H97" s="12" t="s">
        <v>21</v>
      </c>
      <c r="I97" s="13">
        <v>123.25</v>
      </c>
      <c r="J97" s="14" t="s">
        <v>417</v>
      </c>
      <c r="K97" s="14">
        <v>75</v>
      </c>
      <c r="L97" s="15">
        <f t="shared" si="1"/>
        <v>68.3125</v>
      </c>
      <c r="M97" s="14">
        <v>3</v>
      </c>
      <c r="N97" s="14"/>
      <c r="O97" s="27"/>
    </row>
    <row r="98" spans="1:15" ht="14.25">
      <c r="A98" s="22"/>
      <c r="B98" s="12" t="s">
        <v>517</v>
      </c>
      <c r="C98" s="12" t="s">
        <v>532</v>
      </c>
      <c r="D98" s="12" t="s">
        <v>533</v>
      </c>
      <c r="E98" s="12">
        <v>220539203</v>
      </c>
      <c r="F98" s="12" t="s">
        <v>540</v>
      </c>
      <c r="G98" s="12" t="s">
        <v>541</v>
      </c>
      <c r="H98" s="12" t="s">
        <v>27</v>
      </c>
      <c r="I98" s="13">
        <v>122.75</v>
      </c>
      <c r="J98" s="14" t="s">
        <v>417</v>
      </c>
      <c r="K98" s="14">
        <v>63.2</v>
      </c>
      <c r="L98" s="15">
        <f t="shared" si="1"/>
        <v>62.2875</v>
      </c>
      <c r="M98" s="14">
        <v>6</v>
      </c>
      <c r="N98" s="14"/>
      <c r="O98" s="27"/>
    </row>
    <row r="99" spans="1:15" ht="14.25">
      <c r="A99" s="22"/>
      <c r="B99" s="12" t="s">
        <v>517</v>
      </c>
      <c r="C99" s="12" t="s">
        <v>532</v>
      </c>
      <c r="D99" s="12" t="s">
        <v>533</v>
      </c>
      <c r="E99" s="12">
        <v>220539203</v>
      </c>
      <c r="F99" s="12" t="s">
        <v>542</v>
      </c>
      <c r="G99" s="12" t="s">
        <v>543</v>
      </c>
      <c r="H99" s="12" t="s">
        <v>27</v>
      </c>
      <c r="I99" s="13">
        <v>121.25</v>
      </c>
      <c r="J99" s="14" t="s">
        <v>417</v>
      </c>
      <c r="K99" s="14">
        <v>76.1</v>
      </c>
      <c r="L99" s="15">
        <f t="shared" si="1"/>
        <v>68.3625</v>
      </c>
      <c r="M99" s="14">
        <v>2</v>
      </c>
      <c r="N99" s="14" t="s">
        <v>316</v>
      </c>
      <c r="O99" s="27"/>
    </row>
    <row r="100" spans="1:15" ht="14.25">
      <c r="A100" s="22"/>
      <c r="B100" s="12" t="s">
        <v>517</v>
      </c>
      <c r="C100" s="12" t="s">
        <v>532</v>
      </c>
      <c r="D100" s="12" t="s">
        <v>533</v>
      </c>
      <c r="E100" s="12">
        <v>220539203</v>
      </c>
      <c r="F100" s="12" t="s">
        <v>544</v>
      </c>
      <c r="G100" s="12" t="s">
        <v>545</v>
      </c>
      <c r="H100" s="12" t="s">
        <v>21</v>
      </c>
      <c r="I100" s="13">
        <v>121</v>
      </c>
      <c r="J100" s="14" t="s">
        <v>417</v>
      </c>
      <c r="K100" s="14">
        <v>68</v>
      </c>
      <c r="L100" s="15">
        <f t="shared" si="1"/>
        <v>64.25</v>
      </c>
      <c r="M100" s="14">
        <v>5</v>
      </c>
      <c r="N100" s="14"/>
      <c r="O100" s="27"/>
    </row>
    <row r="101" spans="1:15" ht="15" customHeight="1">
      <c r="A101" s="22" t="s">
        <v>226</v>
      </c>
      <c r="B101" s="12" t="s">
        <v>546</v>
      </c>
      <c r="C101" s="12" t="s">
        <v>547</v>
      </c>
      <c r="D101" s="12" t="s">
        <v>548</v>
      </c>
      <c r="E101" s="12">
        <v>220533401</v>
      </c>
      <c r="F101" s="12" t="s">
        <v>549</v>
      </c>
      <c r="G101" s="12" t="s">
        <v>550</v>
      </c>
      <c r="H101" s="12" t="s">
        <v>27</v>
      </c>
      <c r="I101" s="13">
        <v>130.5</v>
      </c>
      <c r="J101" s="14" t="s">
        <v>417</v>
      </c>
      <c r="K101" s="14">
        <v>79.4</v>
      </c>
      <c r="L101" s="15">
        <f t="shared" si="1"/>
        <v>72.325</v>
      </c>
      <c r="M101" s="14">
        <v>1</v>
      </c>
      <c r="N101" s="14" t="s">
        <v>316</v>
      </c>
      <c r="O101" s="27">
        <f>(K101+K102+K103+K104+K105+K106+K107+K108+K109+K110+K111+K112+K113+K114+K115+K117)/16</f>
        <v>72.89625</v>
      </c>
    </row>
    <row r="102" spans="1:15" ht="14.25">
      <c r="A102" s="22"/>
      <c r="B102" s="12" t="s">
        <v>546</v>
      </c>
      <c r="C102" s="12" t="s">
        <v>547</v>
      </c>
      <c r="D102" s="12" t="s">
        <v>548</v>
      </c>
      <c r="E102" s="12">
        <v>220533401</v>
      </c>
      <c r="F102" s="12" t="s">
        <v>551</v>
      </c>
      <c r="G102" s="12" t="s">
        <v>552</v>
      </c>
      <c r="H102" s="12" t="s">
        <v>27</v>
      </c>
      <c r="I102" s="13">
        <v>126.25</v>
      </c>
      <c r="J102" s="14" t="s">
        <v>417</v>
      </c>
      <c r="K102" s="14">
        <v>70.6</v>
      </c>
      <c r="L102" s="15">
        <f t="shared" si="1"/>
        <v>66.8625</v>
      </c>
      <c r="M102" s="14">
        <v>2</v>
      </c>
      <c r="N102" s="14"/>
      <c r="O102" s="27"/>
    </row>
    <row r="103" spans="1:15" ht="14.25">
      <c r="A103" s="22"/>
      <c r="B103" s="12" t="s">
        <v>553</v>
      </c>
      <c r="C103" s="12" t="s">
        <v>554</v>
      </c>
      <c r="D103" s="12" t="s">
        <v>555</v>
      </c>
      <c r="E103" s="12">
        <v>220537401</v>
      </c>
      <c r="F103" s="12" t="s">
        <v>556</v>
      </c>
      <c r="G103" s="12" t="s">
        <v>557</v>
      </c>
      <c r="H103" s="12" t="s">
        <v>21</v>
      </c>
      <c r="I103" s="13">
        <v>144.5</v>
      </c>
      <c r="J103" s="14" t="s">
        <v>417</v>
      </c>
      <c r="K103" s="14">
        <v>82.4</v>
      </c>
      <c r="L103" s="15">
        <f t="shared" si="1"/>
        <v>77.325</v>
      </c>
      <c r="M103" s="14">
        <v>1</v>
      </c>
      <c r="N103" s="14" t="s">
        <v>316</v>
      </c>
      <c r="O103" s="27"/>
    </row>
    <row r="104" spans="1:15" ht="14.25">
      <c r="A104" s="22"/>
      <c r="B104" s="12" t="s">
        <v>553</v>
      </c>
      <c r="C104" s="12" t="s">
        <v>554</v>
      </c>
      <c r="D104" s="12" t="s">
        <v>555</v>
      </c>
      <c r="E104" s="12">
        <v>220537401</v>
      </c>
      <c r="F104" s="12" t="s">
        <v>558</v>
      </c>
      <c r="G104" s="12" t="s">
        <v>559</v>
      </c>
      <c r="H104" s="12" t="s">
        <v>21</v>
      </c>
      <c r="I104" s="13">
        <v>144</v>
      </c>
      <c r="J104" s="14" t="s">
        <v>417</v>
      </c>
      <c r="K104" s="14">
        <v>75.7</v>
      </c>
      <c r="L104" s="15">
        <f t="shared" si="1"/>
        <v>73.85</v>
      </c>
      <c r="M104" s="14">
        <v>2</v>
      </c>
      <c r="N104" s="14"/>
      <c r="O104" s="27"/>
    </row>
    <row r="105" spans="1:15" ht="14.25">
      <c r="A105" s="22"/>
      <c r="B105" s="12" t="s">
        <v>553</v>
      </c>
      <c r="C105" s="12" t="s">
        <v>554</v>
      </c>
      <c r="D105" s="12" t="s">
        <v>555</v>
      </c>
      <c r="E105" s="12">
        <v>220537401</v>
      </c>
      <c r="F105" s="12" t="s">
        <v>560</v>
      </c>
      <c r="G105" s="12" t="s">
        <v>561</v>
      </c>
      <c r="H105" s="12" t="s">
        <v>27</v>
      </c>
      <c r="I105" s="13">
        <v>142</v>
      </c>
      <c r="J105" s="14" t="s">
        <v>417</v>
      </c>
      <c r="K105" s="14">
        <v>70.9</v>
      </c>
      <c r="L105" s="15">
        <f t="shared" si="1"/>
        <v>70.95</v>
      </c>
      <c r="M105" s="14">
        <v>3</v>
      </c>
      <c r="N105" s="14"/>
      <c r="O105" s="27"/>
    </row>
    <row r="106" spans="1:15" ht="14.25">
      <c r="A106" s="22"/>
      <c r="B106" s="12" t="s">
        <v>553</v>
      </c>
      <c r="C106" s="12" t="s">
        <v>488</v>
      </c>
      <c r="D106" s="12" t="s">
        <v>562</v>
      </c>
      <c r="E106" s="12">
        <v>220537402</v>
      </c>
      <c r="F106" s="12" t="s">
        <v>563</v>
      </c>
      <c r="G106" s="12" t="s">
        <v>564</v>
      </c>
      <c r="H106" s="12" t="s">
        <v>21</v>
      </c>
      <c r="I106" s="13">
        <v>145</v>
      </c>
      <c r="J106" s="14" t="s">
        <v>417</v>
      </c>
      <c r="K106" s="14">
        <v>72.88</v>
      </c>
      <c r="L106" s="15">
        <f t="shared" si="1"/>
        <v>72.69</v>
      </c>
      <c r="M106" s="14">
        <v>1</v>
      </c>
      <c r="N106" s="14" t="s">
        <v>316</v>
      </c>
      <c r="O106" s="27"/>
    </row>
    <row r="107" spans="1:15" ht="14.25">
      <c r="A107" s="22"/>
      <c r="B107" s="12" t="s">
        <v>553</v>
      </c>
      <c r="C107" s="12" t="s">
        <v>488</v>
      </c>
      <c r="D107" s="12" t="s">
        <v>562</v>
      </c>
      <c r="E107" s="12">
        <v>220537402</v>
      </c>
      <c r="F107" s="12" t="s">
        <v>565</v>
      </c>
      <c r="G107" s="12" t="s">
        <v>566</v>
      </c>
      <c r="H107" s="12" t="s">
        <v>27</v>
      </c>
      <c r="I107" s="13">
        <v>134.25</v>
      </c>
      <c r="J107" s="14" t="s">
        <v>417</v>
      </c>
      <c r="K107" s="14">
        <v>74.7</v>
      </c>
      <c r="L107" s="15">
        <f t="shared" si="1"/>
        <v>70.9125</v>
      </c>
      <c r="M107" s="14">
        <v>2</v>
      </c>
      <c r="N107" s="14"/>
      <c r="O107" s="27"/>
    </row>
    <row r="108" spans="1:15" ht="14.25">
      <c r="A108" s="22"/>
      <c r="B108" s="12" t="s">
        <v>553</v>
      </c>
      <c r="C108" s="12" t="s">
        <v>488</v>
      </c>
      <c r="D108" s="12" t="s">
        <v>562</v>
      </c>
      <c r="E108" s="12">
        <v>220537402</v>
      </c>
      <c r="F108" s="12" t="s">
        <v>567</v>
      </c>
      <c r="G108" s="12" t="s">
        <v>568</v>
      </c>
      <c r="H108" s="12" t="s">
        <v>27</v>
      </c>
      <c r="I108" s="13">
        <v>130.25</v>
      </c>
      <c r="J108" s="14" t="s">
        <v>417</v>
      </c>
      <c r="K108" s="14">
        <v>66.9</v>
      </c>
      <c r="L108" s="15">
        <f t="shared" si="1"/>
        <v>66.0125</v>
      </c>
      <c r="M108" s="14">
        <v>3</v>
      </c>
      <c r="N108" s="14"/>
      <c r="O108" s="27"/>
    </row>
    <row r="109" spans="1:15" ht="14.25">
      <c r="A109" s="22"/>
      <c r="B109" s="12" t="s">
        <v>569</v>
      </c>
      <c r="C109" s="12" t="s">
        <v>570</v>
      </c>
      <c r="D109" s="12" t="s">
        <v>571</v>
      </c>
      <c r="E109" s="12">
        <v>220538702</v>
      </c>
      <c r="F109" s="12" t="s">
        <v>572</v>
      </c>
      <c r="G109" s="12" t="s">
        <v>573</v>
      </c>
      <c r="H109" s="12" t="s">
        <v>21</v>
      </c>
      <c r="I109" s="13">
        <v>132</v>
      </c>
      <c r="J109" s="14" t="s">
        <v>417</v>
      </c>
      <c r="K109" s="14">
        <v>76.5</v>
      </c>
      <c r="L109" s="15">
        <f t="shared" si="1"/>
        <v>71.25</v>
      </c>
      <c r="M109" s="14">
        <v>1</v>
      </c>
      <c r="N109" s="14" t="s">
        <v>316</v>
      </c>
      <c r="O109" s="27"/>
    </row>
    <row r="110" spans="1:15" ht="14.25">
      <c r="A110" s="22"/>
      <c r="B110" s="12" t="s">
        <v>569</v>
      </c>
      <c r="C110" s="12" t="s">
        <v>570</v>
      </c>
      <c r="D110" s="12" t="s">
        <v>571</v>
      </c>
      <c r="E110" s="12">
        <v>220538702</v>
      </c>
      <c r="F110" s="12" t="s">
        <v>574</v>
      </c>
      <c r="G110" s="12" t="s">
        <v>575</v>
      </c>
      <c r="H110" s="12" t="s">
        <v>27</v>
      </c>
      <c r="I110" s="13">
        <v>129</v>
      </c>
      <c r="J110" s="14" t="s">
        <v>417</v>
      </c>
      <c r="K110" s="14">
        <v>64.2</v>
      </c>
      <c r="L110" s="15">
        <f t="shared" si="1"/>
        <v>64.35</v>
      </c>
      <c r="M110" s="14">
        <v>2</v>
      </c>
      <c r="N110" s="14"/>
      <c r="O110" s="27"/>
    </row>
    <row r="111" spans="1:15" ht="14.25">
      <c r="A111" s="22"/>
      <c r="B111" s="12" t="s">
        <v>569</v>
      </c>
      <c r="C111" s="12" t="s">
        <v>570</v>
      </c>
      <c r="D111" s="12" t="s">
        <v>571</v>
      </c>
      <c r="E111" s="12">
        <v>220538702</v>
      </c>
      <c r="F111" s="12" t="s">
        <v>576</v>
      </c>
      <c r="G111" s="12" t="s">
        <v>577</v>
      </c>
      <c r="H111" s="12" t="s">
        <v>27</v>
      </c>
      <c r="I111" s="13">
        <v>126.5</v>
      </c>
      <c r="J111" s="14" t="s">
        <v>417</v>
      </c>
      <c r="K111" s="14">
        <v>65.26</v>
      </c>
      <c r="L111" s="15">
        <f t="shared" si="1"/>
        <v>64.255</v>
      </c>
      <c r="M111" s="14">
        <v>3</v>
      </c>
      <c r="N111" s="14"/>
      <c r="O111" s="27"/>
    </row>
    <row r="112" spans="1:15" ht="14.25">
      <c r="A112" s="22"/>
      <c r="B112" s="12" t="s">
        <v>569</v>
      </c>
      <c r="C112" s="12" t="s">
        <v>578</v>
      </c>
      <c r="D112" s="12" t="s">
        <v>579</v>
      </c>
      <c r="E112" s="12">
        <v>220538703</v>
      </c>
      <c r="F112" s="12" t="s">
        <v>580</v>
      </c>
      <c r="G112" s="12" t="s">
        <v>581</v>
      </c>
      <c r="H112" s="12" t="s">
        <v>21</v>
      </c>
      <c r="I112" s="13">
        <v>136.5</v>
      </c>
      <c r="J112" s="14" t="s">
        <v>417</v>
      </c>
      <c r="K112" s="14">
        <v>80.9</v>
      </c>
      <c r="L112" s="15">
        <f t="shared" si="1"/>
        <v>74.575</v>
      </c>
      <c r="M112" s="14">
        <v>1</v>
      </c>
      <c r="N112" s="14" t="s">
        <v>316</v>
      </c>
      <c r="O112" s="27"/>
    </row>
    <row r="113" spans="1:15" ht="14.25">
      <c r="A113" s="22"/>
      <c r="B113" s="12" t="s">
        <v>569</v>
      </c>
      <c r="C113" s="12" t="s">
        <v>578</v>
      </c>
      <c r="D113" s="12" t="s">
        <v>579</v>
      </c>
      <c r="E113" s="12">
        <v>220538703</v>
      </c>
      <c r="F113" s="12" t="s">
        <v>582</v>
      </c>
      <c r="G113" s="12" t="s">
        <v>583</v>
      </c>
      <c r="H113" s="12" t="s">
        <v>27</v>
      </c>
      <c r="I113" s="13">
        <v>134.25</v>
      </c>
      <c r="J113" s="14" t="s">
        <v>417</v>
      </c>
      <c r="K113" s="14">
        <v>73.5</v>
      </c>
      <c r="L113" s="15">
        <f t="shared" si="1"/>
        <v>70.3125</v>
      </c>
      <c r="M113" s="14">
        <v>2</v>
      </c>
      <c r="N113" s="14"/>
      <c r="O113" s="27"/>
    </row>
    <row r="114" spans="1:15" ht="14.25">
      <c r="A114" s="22"/>
      <c r="B114" s="12" t="s">
        <v>569</v>
      </c>
      <c r="C114" s="12" t="s">
        <v>578</v>
      </c>
      <c r="D114" s="12" t="s">
        <v>579</v>
      </c>
      <c r="E114" s="12">
        <v>220538703</v>
      </c>
      <c r="F114" s="12" t="s">
        <v>584</v>
      </c>
      <c r="G114" s="12" t="s">
        <v>585</v>
      </c>
      <c r="H114" s="12" t="s">
        <v>21</v>
      </c>
      <c r="I114" s="13">
        <v>112.5</v>
      </c>
      <c r="J114" s="14" t="s">
        <v>417</v>
      </c>
      <c r="K114" s="14">
        <v>64.4</v>
      </c>
      <c r="L114" s="15">
        <f aca="true" t="shared" si="2" ref="L114:L132">I114*0.25+K114*0.5</f>
        <v>60.325</v>
      </c>
      <c r="M114" s="14">
        <v>3</v>
      </c>
      <c r="N114" s="14"/>
      <c r="O114" s="27"/>
    </row>
    <row r="115" spans="1:15" ht="14.25">
      <c r="A115" s="22"/>
      <c r="B115" s="12" t="s">
        <v>569</v>
      </c>
      <c r="C115" s="12" t="s">
        <v>586</v>
      </c>
      <c r="D115" s="12" t="s">
        <v>587</v>
      </c>
      <c r="E115" s="12">
        <v>220538704</v>
      </c>
      <c r="F115" s="12" t="s">
        <v>588</v>
      </c>
      <c r="G115" s="12" t="s">
        <v>589</v>
      </c>
      <c r="H115" s="12" t="s">
        <v>27</v>
      </c>
      <c r="I115" s="13">
        <v>134.75</v>
      </c>
      <c r="J115" s="14" t="s">
        <v>417</v>
      </c>
      <c r="K115" s="14">
        <v>79.6</v>
      </c>
      <c r="L115" s="15">
        <f t="shared" si="2"/>
        <v>73.4875</v>
      </c>
      <c r="M115" s="14">
        <v>1</v>
      </c>
      <c r="N115" s="14" t="s">
        <v>316</v>
      </c>
      <c r="O115" s="27"/>
    </row>
    <row r="116" spans="1:15" ht="14.25">
      <c r="A116" s="22"/>
      <c r="B116" s="12" t="s">
        <v>569</v>
      </c>
      <c r="C116" s="12" t="s">
        <v>586</v>
      </c>
      <c r="D116" s="12" t="s">
        <v>587</v>
      </c>
      <c r="E116" s="12">
        <v>220538704</v>
      </c>
      <c r="F116" s="12" t="s">
        <v>590</v>
      </c>
      <c r="G116" s="12" t="s">
        <v>591</v>
      </c>
      <c r="H116" s="12" t="s">
        <v>21</v>
      </c>
      <c r="I116" s="13">
        <v>134.75</v>
      </c>
      <c r="J116" s="14" t="s">
        <v>417</v>
      </c>
      <c r="K116" s="14" t="s">
        <v>361</v>
      </c>
      <c r="L116" s="15">
        <f>I116*0.25</f>
        <v>33.6875</v>
      </c>
      <c r="M116" s="14">
        <v>3</v>
      </c>
      <c r="N116" s="14"/>
      <c r="O116" s="27"/>
    </row>
    <row r="117" spans="1:15" ht="14.25">
      <c r="A117" s="22"/>
      <c r="B117" s="12" t="s">
        <v>569</v>
      </c>
      <c r="C117" s="12" t="s">
        <v>586</v>
      </c>
      <c r="D117" s="12" t="s">
        <v>587</v>
      </c>
      <c r="E117" s="12">
        <v>220538704</v>
      </c>
      <c r="F117" s="12" t="s">
        <v>592</v>
      </c>
      <c r="G117" s="12" t="s">
        <v>593</v>
      </c>
      <c r="H117" s="12" t="s">
        <v>27</v>
      </c>
      <c r="I117" s="13">
        <v>132.25</v>
      </c>
      <c r="J117" s="14" t="s">
        <v>417</v>
      </c>
      <c r="K117" s="14">
        <v>68.5</v>
      </c>
      <c r="L117" s="15">
        <f t="shared" si="2"/>
        <v>67.3125</v>
      </c>
      <c r="M117" s="14">
        <v>2</v>
      </c>
      <c r="N117" s="14"/>
      <c r="O117" s="27"/>
    </row>
    <row r="118" spans="1:15" ht="13.5" customHeight="1">
      <c r="A118" s="22" t="s">
        <v>259</v>
      </c>
      <c r="B118" s="12" t="s">
        <v>594</v>
      </c>
      <c r="C118" s="12" t="s">
        <v>595</v>
      </c>
      <c r="D118" s="12" t="s">
        <v>596</v>
      </c>
      <c r="E118" s="12">
        <v>220537101</v>
      </c>
      <c r="F118" s="12" t="s">
        <v>597</v>
      </c>
      <c r="G118" s="12" t="s">
        <v>598</v>
      </c>
      <c r="H118" s="12" t="s">
        <v>21</v>
      </c>
      <c r="I118" s="13">
        <v>133.5</v>
      </c>
      <c r="J118" s="14" t="s">
        <v>417</v>
      </c>
      <c r="K118" s="14">
        <v>78</v>
      </c>
      <c r="L118" s="15">
        <f t="shared" si="2"/>
        <v>72.375</v>
      </c>
      <c r="M118" s="14">
        <v>1</v>
      </c>
      <c r="N118" s="14" t="s">
        <v>316</v>
      </c>
      <c r="O118" s="27">
        <f>(K118+K119+K120+K122+K123+K124+K125+K126+K127+K128+K129+K130+K131+K132)/14</f>
        <v>73.45714285714284</v>
      </c>
    </row>
    <row r="119" spans="1:15" ht="14.25">
      <c r="A119" s="22"/>
      <c r="B119" s="12" t="s">
        <v>594</v>
      </c>
      <c r="C119" s="12" t="s">
        <v>595</v>
      </c>
      <c r="D119" s="12" t="s">
        <v>596</v>
      </c>
      <c r="E119" s="12">
        <v>220537101</v>
      </c>
      <c r="F119" s="12" t="s">
        <v>599</v>
      </c>
      <c r="G119" s="12" t="s">
        <v>600</v>
      </c>
      <c r="H119" s="12" t="s">
        <v>27</v>
      </c>
      <c r="I119" s="13">
        <v>133</v>
      </c>
      <c r="J119" s="14" t="s">
        <v>417</v>
      </c>
      <c r="K119" s="14">
        <v>68</v>
      </c>
      <c r="L119" s="15">
        <f t="shared" si="2"/>
        <v>67.25</v>
      </c>
      <c r="M119" s="14">
        <v>3</v>
      </c>
      <c r="N119" s="14"/>
      <c r="O119" s="27"/>
    </row>
    <row r="120" spans="1:15" ht="14.25">
      <c r="A120" s="22"/>
      <c r="B120" s="12" t="s">
        <v>594</v>
      </c>
      <c r="C120" s="12" t="s">
        <v>595</v>
      </c>
      <c r="D120" s="12" t="s">
        <v>596</v>
      </c>
      <c r="E120" s="12">
        <v>220537101</v>
      </c>
      <c r="F120" s="12" t="s">
        <v>601</v>
      </c>
      <c r="G120" s="12" t="s">
        <v>602</v>
      </c>
      <c r="H120" s="12" t="s">
        <v>21</v>
      </c>
      <c r="I120" s="13">
        <v>131.75</v>
      </c>
      <c r="J120" s="14" t="s">
        <v>417</v>
      </c>
      <c r="K120" s="14">
        <v>69.4</v>
      </c>
      <c r="L120" s="15">
        <f t="shared" si="2"/>
        <v>67.6375</v>
      </c>
      <c r="M120" s="14">
        <v>2</v>
      </c>
      <c r="N120" s="14"/>
      <c r="O120" s="27"/>
    </row>
    <row r="121" spans="1:15" ht="14.25">
      <c r="A121" s="22"/>
      <c r="B121" s="12" t="s">
        <v>603</v>
      </c>
      <c r="C121" s="12" t="s">
        <v>532</v>
      </c>
      <c r="D121" s="12" t="s">
        <v>604</v>
      </c>
      <c r="E121" s="12">
        <v>220538901</v>
      </c>
      <c r="F121" s="12" t="s">
        <v>605</v>
      </c>
      <c r="G121" s="12" t="s">
        <v>606</v>
      </c>
      <c r="H121" s="12" t="s">
        <v>27</v>
      </c>
      <c r="I121" s="13">
        <v>131.25</v>
      </c>
      <c r="J121" s="14" t="s">
        <v>417</v>
      </c>
      <c r="K121" s="14" t="s">
        <v>361</v>
      </c>
      <c r="L121" s="15">
        <f>I121*0.25</f>
        <v>32.8125</v>
      </c>
      <c r="M121" s="14">
        <v>3</v>
      </c>
      <c r="N121" s="14"/>
      <c r="O121" s="27"/>
    </row>
    <row r="122" spans="1:15" ht="14.25">
      <c r="A122" s="22"/>
      <c r="B122" s="12" t="s">
        <v>603</v>
      </c>
      <c r="C122" s="12" t="s">
        <v>532</v>
      </c>
      <c r="D122" s="12" t="s">
        <v>604</v>
      </c>
      <c r="E122" s="12">
        <v>220538901</v>
      </c>
      <c r="F122" s="12" t="s">
        <v>607</v>
      </c>
      <c r="G122" s="12" t="s">
        <v>608</v>
      </c>
      <c r="H122" s="12" t="s">
        <v>27</v>
      </c>
      <c r="I122" s="13">
        <v>123.5</v>
      </c>
      <c r="J122" s="14" t="s">
        <v>417</v>
      </c>
      <c r="K122" s="14">
        <v>66</v>
      </c>
      <c r="L122" s="15">
        <f t="shared" si="2"/>
        <v>63.875</v>
      </c>
      <c r="M122" s="14">
        <v>2</v>
      </c>
      <c r="N122" s="14"/>
      <c r="O122" s="27"/>
    </row>
    <row r="123" spans="1:15" ht="14.25">
      <c r="A123" s="22"/>
      <c r="B123" s="12" t="s">
        <v>603</v>
      </c>
      <c r="C123" s="12" t="s">
        <v>532</v>
      </c>
      <c r="D123" s="12" t="s">
        <v>604</v>
      </c>
      <c r="E123" s="12">
        <v>220538901</v>
      </c>
      <c r="F123" s="12" t="s">
        <v>609</v>
      </c>
      <c r="G123" s="12" t="s">
        <v>610</v>
      </c>
      <c r="H123" s="12" t="s">
        <v>27</v>
      </c>
      <c r="I123" s="13">
        <v>118.25</v>
      </c>
      <c r="J123" s="14" t="s">
        <v>417</v>
      </c>
      <c r="K123" s="14">
        <v>78.6</v>
      </c>
      <c r="L123" s="15">
        <f t="shared" si="2"/>
        <v>68.8625</v>
      </c>
      <c r="M123" s="14">
        <v>1</v>
      </c>
      <c r="N123" s="14" t="s">
        <v>316</v>
      </c>
      <c r="O123" s="27"/>
    </row>
    <row r="124" spans="1:15" ht="14.25">
      <c r="A124" s="22"/>
      <c r="B124" s="12" t="s">
        <v>611</v>
      </c>
      <c r="C124" s="12" t="s">
        <v>570</v>
      </c>
      <c r="D124" s="12" t="s">
        <v>519</v>
      </c>
      <c r="E124" s="12">
        <v>220539001</v>
      </c>
      <c r="F124" s="12" t="s">
        <v>612</v>
      </c>
      <c r="G124" s="12" t="s">
        <v>613</v>
      </c>
      <c r="H124" s="12" t="s">
        <v>27</v>
      </c>
      <c r="I124" s="13">
        <v>128.75</v>
      </c>
      <c r="J124" s="14" t="s">
        <v>417</v>
      </c>
      <c r="K124" s="14">
        <v>75.5</v>
      </c>
      <c r="L124" s="15">
        <f t="shared" si="2"/>
        <v>69.9375</v>
      </c>
      <c r="M124" s="14">
        <v>2</v>
      </c>
      <c r="N124" s="14" t="s">
        <v>316</v>
      </c>
      <c r="O124" s="27"/>
    </row>
    <row r="125" spans="1:15" ht="14.25">
      <c r="A125" s="22"/>
      <c r="B125" s="12" t="s">
        <v>611</v>
      </c>
      <c r="C125" s="12" t="s">
        <v>570</v>
      </c>
      <c r="D125" s="12" t="s">
        <v>519</v>
      </c>
      <c r="E125" s="12">
        <v>220539001</v>
      </c>
      <c r="F125" s="12" t="s">
        <v>614</v>
      </c>
      <c r="G125" s="12" t="s">
        <v>615</v>
      </c>
      <c r="H125" s="12" t="s">
        <v>27</v>
      </c>
      <c r="I125" s="13">
        <v>128</v>
      </c>
      <c r="J125" s="14" t="s">
        <v>417</v>
      </c>
      <c r="K125" s="14">
        <v>77.4</v>
      </c>
      <c r="L125" s="15">
        <f t="shared" si="2"/>
        <v>70.7</v>
      </c>
      <c r="M125" s="14">
        <v>1</v>
      </c>
      <c r="N125" s="14" t="s">
        <v>316</v>
      </c>
      <c r="O125" s="27"/>
    </row>
    <row r="126" spans="1:15" ht="14.25">
      <c r="A126" s="22"/>
      <c r="B126" s="12" t="s">
        <v>611</v>
      </c>
      <c r="C126" s="12" t="s">
        <v>616</v>
      </c>
      <c r="D126" s="12" t="s">
        <v>617</v>
      </c>
      <c r="E126" s="12">
        <v>220539002</v>
      </c>
      <c r="F126" s="12" t="s">
        <v>618</v>
      </c>
      <c r="G126" s="12" t="s">
        <v>619</v>
      </c>
      <c r="H126" s="12" t="s">
        <v>27</v>
      </c>
      <c r="I126" s="13">
        <v>142.75</v>
      </c>
      <c r="J126" s="14" t="s">
        <v>417</v>
      </c>
      <c r="K126" s="14">
        <v>71.7</v>
      </c>
      <c r="L126" s="15">
        <f t="shared" si="2"/>
        <v>71.5375</v>
      </c>
      <c r="M126" s="14">
        <v>2</v>
      </c>
      <c r="N126" s="14"/>
      <c r="O126" s="27"/>
    </row>
    <row r="127" spans="1:15" ht="14.25">
      <c r="A127" s="22"/>
      <c r="B127" s="12" t="s">
        <v>611</v>
      </c>
      <c r="C127" s="12" t="s">
        <v>616</v>
      </c>
      <c r="D127" s="12" t="s">
        <v>617</v>
      </c>
      <c r="E127" s="12">
        <v>220539002</v>
      </c>
      <c r="F127" s="12" t="s">
        <v>620</v>
      </c>
      <c r="G127" s="12" t="s">
        <v>621</v>
      </c>
      <c r="H127" s="12" t="s">
        <v>21</v>
      </c>
      <c r="I127" s="13">
        <v>137.75</v>
      </c>
      <c r="J127" s="14" t="s">
        <v>417</v>
      </c>
      <c r="K127" s="14">
        <v>83.8</v>
      </c>
      <c r="L127" s="15">
        <f t="shared" si="2"/>
        <v>76.3375</v>
      </c>
      <c r="M127" s="14">
        <v>1</v>
      </c>
      <c r="N127" s="14" t="s">
        <v>316</v>
      </c>
      <c r="O127" s="27"/>
    </row>
    <row r="128" spans="1:15" ht="14.25">
      <c r="A128" s="22"/>
      <c r="B128" s="12" t="s">
        <v>611</v>
      </c>
      <c r="C128" s="12" t="s">
        <v>616</v>
      </c>
      <c r="D128" s="12" t="s">
        <v>617</v>
      </c>
      <c r="E128" s="12">
        <v>220539002</v>
      </c>
      <c r="F128" s="12" t="s">
        <v>622</v>
      </c>
      <c r="G128" s="12" t="s">
        <v>623</v>
      </c>
      <c r="H128" s="12" t="s">
        <v>27</v>
      </c>
      <c r="I128" s="13">
        <v>131.25</v>
      </c>
      <c r="J128" s="14" t="s">
        <v>417</v>
      </c>
      <c r="K128" s="14">
        <v>70.3</v>
      </c>
      <c r="L128" s="15">
        <f t="shared" si="2"/>
        <v>67.9625</v>
      </c>
      <c r="M128" s="14">
        <v>4</v>
      </c>
      <c r="N128" s="14"/>
      <c r="O128" s="27"/>
    </row>
    <row r="129" spans="1:15" ht="14.25">
      <c r="A129" s="22"/>
      <c r="B129" s="12" t="s">
        <v>611</v>
      </c>
      <c r="C129" s="12" t="s">
        <v>616</v>
      </c>
      <c r="D129" s="12" t="s">
        <v>617</v>
      </c>
      <c r="E129" s="12">
        <v>220539002</v>
      </c>
      <c r="F129" s="12" t="s">
        <v>624</v>
      </c>
      <c r="G129" s="12" t="s">
        <v>625</v>
      </c>
      <c r="H129" s="12" t="s">
        <v>27</v>
      </c>
      <c r="I129" s="13">
        <v>131.25</v>
      </c>
      <c r="J129" s="14" t="s">
        <v>417</v>
      </c>
      <c r="K129" s="14">
        <v>73.2</v>
      </c>
      <c r="L129" s="15">
        <f t="shared" si="2"/>
        <v>69.4125</v>
      </c>
      <c r="M129" s="14">
        <v>3</v>
      </c>
      <c r="N129" s="14"/>
      <c r="O129" s="27"/>
    </row>
    <row r="130" spans="1:15" ht="15.75" customHeight="1">
      <c r="A130" s="22"/>
      <c r="B130" s="12" t="s">
        <v>626</v>
      </c>
      <c r="C130" s="12" t="s">
        <v>627</v>
      </c>
      <c r="D130" s="12" t="s">
        <v>628</v>
      </c>
      <c r="E130" s="12">
        <v>820535801</v>
      </c>
      <c r="F130" s="12" t="s">
        <v>629</v>
      </c>
      <c r="G130" s="12" t="s">
        <v>630</v>
      </c>
      <c r="H130" s="12" t="s">
        <v>27</v>
      </c>
      <c r="I130" s="13">
        <v>142.75</v>
      </c>
      <c r="J130" s="14" t="s">
        <v>417</v>
      </c>
      <c r="K130" s="14">
        <v>72.4</v>
      </c>
      <c r="L130" s="15">
        <f t="shared" si="2"/>
        <v>71.8875</v>
      </c>
      <c r="M130" s="14">
        <v>1</v>
      </c>
      <c r="N130" s="14" t="s">
        <v>316</v>
      </c>
      <c r="O130" s="27"/>
    </row>
    <row r="131" spans="1:15" ht="14.25">
      <c r="A131" s="22"/>
      <c r="B131" s="12" t="s">
        <v>626</v>
      </c>
      <c r="C131" s="12" t="s">
        <v>627</v>
      </c>
      <c r="D131" s="12" t="s">
        <v>628</v>
      </c>
      <c r="E131" s="12">
        <v>820535801</v>
      </c>
      <c r="F131" s="12" t="s">
        <v>631</v>
      </c>
      <c r="G131" s="12" t="s">
        <v>632</v>
      </c>
      <c r="H131" s="12" t="s">
        <v>27</v>
      </c>
      <c r="I131" s="13">
        <v>133.5</v>
      </c>
      <c r="J131" s="14" t="s">
        <v>417</v>
      </c>
      <c r="K131" s="14">
        <v>73</v>
      </c>
      <c r="L131" s="15">
        <f t="shared" si="2"/>
        <v>69.875</v>
      </c>
      <c r="M131" s="14">
        <v>2</v>
      </c>
      <c r="N131" s="14"/>
      <c r="O131" s="27"/>
    </row>
    <row r="132" spans="1:15" ht="14.25">
      <c r="A132" s="22"/>
      <c r="B132" s="12" t="s">
        <v>626</v>
      </c>
      <c r="C132" s="12" t="s">
        <v>627</v>
      </c>
      <c r="D132" s="12" t="s">
        <v>628</v>
      </c>
      <c r="E132" s="12">
        <v>820535801</v>
      </c>
      <c r="F132" s="12" t="s">
        <v>633</v>
      </c>
      <c r="G132" s="12" t="s">
        <v>634</v>
      </c>
      <c r="H132" s="12" t="s">
        <v>21</v>
      </c>
      <c r="I132" s="13">
        <v>130</v>
      </c>
      <c r="J132" s="14" t="s">
        <v>417</v>
      </c>
      <c r="K132" s="14">
        <v>71.1</v>
      </c>
      <c r="L132" s="15">
        <f t="shared" si="2"/>
        <v>68.05</v>
      </c>
      <c r="M132" s="14">
        <v>3</v>
      </c>
      <c r="N132" s="14"/>
      <c r="O132" s="27"/>
    </row>
  </sheetData>
  <sheetProtection/>
  <mergeCells count="19">
    <mergeCell ref="A101:A117"/>
    <mergeCell ref="O101:O117"/>
    <mergeCell ref="A118:A132"/>
    <mergeCell ref="O118:O132"/>
    <mergeCell ref="A44:A60"/>
    <mergeCell ref="O44:O60"/>
    <mergeCell ref="A61:A72"/>
    <mergeCell ref="O61:O72"/>
    <mergeCell ref="A73:A88"/>
    <mergeCell ref="O73:O88"/>
    <mergeCell ref="A89:A100"/>
    <mergeCell ref="O89:O100"/>
    <mergeCell ref="A31:A43"/>
    <mergeCell ref="O31:O43"/>
    <mergeCell ref="A1:O1"/>
    <mergeCell ref="A3:A14"/>
    <mergeCell ref="O3:O14"/>
    <mergeCell ref="A15:A30"/>
    <mergeCell ref="O15:O30"/>
  </mergeCells>
  <printOptions/>
  <pageMargins left="0.5097222222222222" right="0.34930555555555554" top="0.17" bottom="0.17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5"/>
  <sheetViews>
    <sheetView zoomScaleSheetLayoutView="100" zoomScalePageLayoutView="0" workbookViewId="0" topLeftCell="A97">
      <selection activeCell="A1" sqref="A1:N1"/>
    </sheetView>
  </sheetViews>
  <sheetFormatPr defaultColWidth="112.00390625" defaultRowHeight="13.5"/>
  <cols>
    <col min="1" max="1" width="9.50390625" style="1" bestFit="1" customWidth="1"/>
    <col min="2" max="2" width="47.125" style="1" bestFit="1" customWidth="1"/>
    <col min="3" max="3" width="25.00390625" style="1" bestFit="1" customWidth="1"/>
    <col min="4" max="4" width="22.75390625" style="1" bestFit="1" customWidth="1"/>
    <col min="5" max="5" width="11.625" style="1" bestFit="1" customWidth="1"/>
    <col min="6" max="6" width="10.25390625" style="1" bestFit="1" customWidth="1"/>
    <col min="7" max="7" width="13.875" style="1" bestFit="1" customWidth="1"/>
    <col min="8" max="8" width="6.00390625" style="1" bestFit="1" customWidth="1"/>
    <col min="9" max="9" width="10.25390625" style="9" bestFit="1" customWidth="1"/>
    <col min="10" max="10" width="10.25390625" style="1" bestFit="1" customWidth="1"/>
    <col min="11" max="11" width="10.25390625" style="10" bestFit="1" customWidth="1"/>
    <col min="12" max="12" width="10.25390625" style="1" bestFit="1" customWidth="1"/>
    <col min="13" max="13" width="16.125" style="1" bestFit="1" customWidth="1"/>
    <col min="14" max="14" width="8.125" style="1" bestFit="1" customWidth="1"/>
    <col min="15" max="41" width="4.25390625" style="1" customWidth="1"/>
    <col min="42" max="16384" width="112.00390625" style="1" customWidth="1"/>
  </cols>
  <sheetData>
    <row r="1" spans="1:14" ht="40.5" customHeight="1">
      <c r="A1" s="21" t="s">
        <v>1600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5" customFormat="1" ht="34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2" t="s">
        <v>10</v>
      </c>
      <c r="K2" s="4" t="s">
        <v>11</v>
      </c>
      <c r="L2" s="2" t="s">
        <v>12</v>
      </c>
      <c r="M2" s="2" t="s">
        <v>13</v>
      </c>
      <c r="N2" s="2" t="s">
        <v>310</v>
      </c>
    </row>
    <row r="3" spans="1:14" ht="14.25">
      <c r="A3" s="23" t="s">
        <v>15</v>
      </c>
      <c r="B3" s="12" t="s">
        <v>635</v>
      </c>
      <c r="C3" s="12" t="s">
        <v>636</v>
      </c>
      <c r="D3" s="12" t="s">
        <v>637</v>
      </c>
      <c r="E3" s="12">
        <v>220533101</v>
      </c>
      <c r="F3" s="12" t="s">
        <v>638</v>
      </c>
      <c r="G3" s="12" t="s">
        <v>639</v>
      </c>
      <c r="H3" s="12" t="s">
        <v>640</v>
      </c>
      <c r="I3" s="13">
        <v>146</v>
      </c>
      <c r="J3" s="14">
        <v>71.27</v>
      </c>
      <c r="K3" s="18">
        <f aca="true" t="shared" si="0" ref="K3:K10">I3*0.25+J3*0.5</f>
        <v>72.13499999999999</v>
      </c>
      <c r="L3" s="14">
        <v>4</v>
      </c>
      <c r="M3" s="14" t="s">
        <v>316</v>
      </c>
      <c r="N3" s="23">
        <v>73.38</v>
      </c>
    </row>
    <row r="4" spans="1:14" ht="14.25">
      <c r="A4" s="24"/>
      <c r="B4" s="12" t="s">
        <v>635</v>
      </c>
      <c r="C4" s="12" t="s">
        <v>636</v>
      </c>
      <c r="D4" s="12" t="s">
        <v>637</v>
      </c>
      <c r="E4" s="12">
        <v>220533101</v>
      </c>
      <c r="F4" s="12" t="s">
        <v>641</v>
      </c>
      <c r="G4" s="12" t="s">
        <v>642</v>
      </c>
      <c r="H4" s="12" t="s">
        <v>640</v>
      </c>
      <c r="I4" s="13">
        <v>136.75</v>
      </c>
      <c r="J4" s="14">
        <v>71.32</v>
      </c>
      <c r="K4" s="18">
        <f t="shared" si="0"/>
        <v>69.8475</v>
      </c>
      <c r="L4" s="14">
        <v>12</v>
      </c>
      <c r="M4" s="14"/>
      <c r="N4" s="24"/>
    </row>
    <row r="5" spans="1:14" ht="14.25">
      <c r="A5" s="24"/>
      <c r="B5" s="12" t="s">
        <v>635</v>
      </c>
      <c r="C5" s="12" t="s">
        <v>636</v>
      </c>
      <c r="D5" s="12" t="s">
        <v>637</v>
      </c>
      <c r="E5" s="12">
        <v>220533101</v>
      </c>
      <c r="F5" s="12" t="s">
        <v>643</v>
      </c>
      <c r="G5" s="12" t="s">
        <v>644</v>
      </c>
      <c r="H5" s="12" t="s">
        <v>645</v>
      </c>
      <c r="I5" s="13">
        <v>135</v>
      </c>
      <c r="J5" s="14">
        <v>71.65</v>
      </c>
      <c r="K5" s="18">
        <f t="shared" si="0"/>
        <v>69.575</v>
      </c>
      <c r="L5" s="14">
        <v>13</v>
      </c>
      <c r="M5" s="14"/>
      <c r="N5" s="24"/>
    </row>
    <row r="6" spans="1:14" ht="14.25">
      <c r="A6" s="24"/>
      <c r="B6" s="12" t="s">
        <v>635</v>
      </c>
      <c r="C6" s="12" t="s">
        <v>636</v>
      </c>
      <c r="D6" s="12" t="s">
        <v>637</v>
      </c>
      <c r="E6" s="12">
        <v>220533101</v>
      </c>
      <c r="F6" s="12" t="s">
        <v>646</v>
      </c>
      <c r="G6" s="12" t="s">
        <v>647</v>
      </c>
      <c r="H6" s="12" t="s">
        <v>645</v>
      </c>
      <c r="I6" s="13">
        <v>135</v>
      </c>
      <c r="J6" s="14">
        <v>71.45</v>
      </c>
      <c r="K6" s="18">
        <f t="shared" si="0"/>
        <v>69.475</v>
      </c>
      <c r="L6" s="14">
        <v>14</v>
      </c>
      <c r="M6" s="14"/>
      <c r="N6" s="24"/>
    </row>
    <row r="7" spans="1:14" ht="14.25">
      <c r="A7" s="24"/>
      <c r="B7" s="12" t="s">
        <v>635</v>
      </c>
      <c r="C7" s="12" t="s">
        <v>636</v>
      </c>
      <c r="D7" s="12" t="s">
        <v>637</v>
      </c>
      <c r="E7" s="12">
        <v>220533101</v>
      </c>
      <c r="F7" s="12" t="s">
        <v>648</v>
      </c>
      <c r="G7" s="12" t="s">
        <v>649</v>
      </c>
      <c r="H7" s="12" t="s">
        <v>640</v>
      </c>
      <c r="I7" s="13">
        <v>134.5</v>
      </c>
      <c r="J7" s="14">
        <v>77.62</v>
      </c>
      <c r="K7" s="18">
        <f t="shared" si="0"/>
        <v>72.435</v>
      </c>
      <c r="L7" s="14">
        <v>2</v>
      </c>
      <c r="M7" s="14" t="s">
        <v>316</v>
      </c>
      <c r="N7" s="24"/>
    </row>
    <row r="8" spans="1:14" ht="14.25">
      <c r="A8" s="24"/>
      <c r="B8" s="12" t="s">
        <v>635</v>
      </c>
      <c r="C8" s="12" t="s">
        <v>636</v>
      </c>
      <c r="D8" s="12" t="s">
        <v>637</v>
      </c>
      <c r="E8" s="12">
        <v>220533101</v>
      </c>
      <c r="F8" s="12" t="s">
        <v>650</v>
      </c>
      <c r="G8" s="12" t="s">
        <v>651</v>
      </c>
      <c r="H8" s="12" t="s">
        <v>645</v>
      </c>
      <c r="I8" s="13">
        <v>132.25</v>
      </c>
      <c r="J8" s="14">
        <v>77.63</v>
      </c>
      <c r="K8" s="18">
        <f t="shared" si="0"/>
        <v>71.8775</v>
      </c>
      <c r="L8" s="14">
        <v>6</v>
      </c>
      <c r="M8" s="14" t="s">
        <v>316</v>
      </c>
      <c r="N8" s="24"/>
    </row>
    <row r="9" spans="1:14" ht="14.25">
      <c r="A9" s="24"/>
      <c r="B9" s="12" t="s">
        <v>635</v>
      </c>
      <c r="C9" s="12" t="s">
        <v>636</v>
      </c>
      <c r="D9" s="12" t="s">
        <v>637</v>
      </c>
      <c r="E9" s="12">
        <v>220533101</v>
      </c>
      <c r="F9" s="12" t="s">
        <v>652</v>
      </c>
      <c r="G9" s="12" t="s">
        <v>653</v>
      </c>
      <c r="H9" s="12" t="s">
        <v>640</v>
      </c>
      <c r="I9" s="13">
        <v>132.25</v>
      </c>
      <c r="J9" s="14">
        <v>78.03</v>
      </c>
      <c r="K9" s="18">
        <f t="shared" si="0"/>
        <v>72.0775</v>
      </c>
      <c r="L9" s="14">
        <v>5</v>
      </c>
      <c r="M9" s="14" t="s">
        <v>316</v>
      </c>
      <c r="N9" s="24"/>
    </row>
    <row r="10" spans="1:14" ht="14.25">
      <c r="A10" s="24"/>
      <c r="B10" s="12" t="s">
        <v>635</v>
      </c>
      <c r="C10" s="12" t="s">
        <v>636</v>
      </c>
      <c r="D10" s="12" t="s">
        <v>637</v>
      </c>
      <c r="E10" s="12">
        <v>220533101</v>
      </c>
      <c r="F10" s="12" t="s">
        <v>654</v>
      </c>
      <c r="G10" s="12" t="s">
        <v>655</v>
      </c>
      <c r="H10" s="12" t="s">
        <v>645</v>
      </c>
      <c r="I10" s="13">
        <v>131.5</v>
      </c>
      <c r="J10" s="14">
        <v>74.37</v>
      </c>
      <c r="K10" s="15">
        <f t="shared" si="0"/>
        <v>70.06</v>
      </c>
      <c r="L10" s="14">
        <v>10</v>
      </c>
      <c r="M10" s="14" t="s">
        <v>316</v>
      </c>
      <c r="N10" s="24"/>
    </row>
    <row r="11" spans="1:14" ht="14.25">
      <c r="A11" s="24"/>
      <c r="B11" s="12" t="s">
        <v>635</v>
      </c>
      <c r="C11" s="12" t="s">
        <v>636</v>
      </c>
      <c r="D11" s="12" t="s">
        <v>637</v>
      </c>
      <c r="E11" s="12">
        <v>220533101</v>
      </c>
      <c r="F11" s="12" t="s">
        <v>656</v>
      </c>
      <c r="G11" s="12" t="s">
        <v>657</v>
      </c>
      <c r="H11" s="12" t="s">
        <v>640</v>
      </c>
      <c r="I11" s="13">
        <v>131</v>
      </c>
      <c r="J11" s="14" t="s">
        <v>361</v>
      </c>
      <c r="K11" s="18">
        <f>I11*0.25</f>
        <v>32.75</v>
      </c>
      <c r="L11" s="14">
        <v>28</v>
      </c>
      <c r="M11" s="14"/>
      <c r="N11" s="24"/>
    </row>
    <row r="12" spans="1:14" ht="14.25">
      <c r="A12" s="24"/>
      <c r="B12" s="12" t="s">
        <v>635</v>
      </c>
      <c r="C12" s="12" t="s">
        <v>636</v>
      </c>
      <c r="D12" s="12" t="s">
        <v>637</v>
      </c>
      <c r="E12" s="12">
        <v>220533101</v>
      </c>
      <c r="F12" s="12" t="s">
        <v>658</v>
      </c>
      <c r="G12" s="12" t="s">
        <v>659</v>
      </c>
      <c r="H12" s="12" t="s">
        <v>640</v>
      </c>
      <c r="I12" s="13">
        <v>130.75</v>
      </c>
      <c r="J12" s="14">
        <v>79.72</v>
      </c>
      <c r="K12" s="18">
        <f aca="true" t="shared" si="1" ref="K12:K22">I12*0.25+J12*0.5</f>
        <v>72.5475</v>
      </c>
      <c r="L12" s="14">
        <v>1</v>
      </c>
      <c r="M12" s="14" t="s">
        <v>316</v>
      </c>
      <c r="N12" s="24"/>
    </row>
    <row r="13" spans="1:14" ht="14.25">
      <c r="A13" s="24"/>
      <c r="B13" s="12" t="s">
        <v>635</v>
      </c>
      <c r="C13" s="12" t="s">
        <v>636</v>
      </c>
      <c r="D13" s="12" t="s">
        <v>637</v>
      </c>
      <c r="E13" s="12">
        <v>220533101</v>
      </c>
      <c r="F13" s="12" t="s">
        <v>660</v>
      </c>
      <c r="G13" s="12" t="s">
        <v>661</v>
      </c>
      <c r="H13" s="12" t="s">
        <v>640</v>
      </c>
      <c r="I13" s="13">
        <v>130.75</v>
      </c>
      <c r="J13" s="14">
        <v>63.86</v>
      </c>
      <c r="K13" s="18">
        <f t="shared" si="1"/>
        <v>64.6175</v>
      </c>
      <c r="L13" s="14">
        <v>20</v>
      </c>
      <c r="M13" s="14"/>
      <c r="N13" s="24"/>
    </row>
    <row r="14" spans="1:14" ht="14.25">
      <c r="A14" s="24"/>
      <c r="B14" s="12" t="s">
        <v>635</v>
      </c>
      <c r="C14" s="12" t="s">
        <v>636</v>
      </c>
      <c r="D14" s="12" t="s">
        <v>637</v>
      </c>
      <c r="E14" s="12">
        <v>220533101</v>
      </c>
      <c r="F14" s="12" t="s">
        <v>662</v>
      </c>
      <c r="G14" s="12" t="s">
        <v>663</v>
      </c>
      <c r="H14" s="12" t="s">
        <v>640</v>
      </c>
      <c r="I14" s="13">
        <v>130.5</v>
      </c>
      <c r="J14" s="14">
        <v>73.24</v>
      </c>
      <c r="K14" s="18">
        <f t="shared" si="1"/>
        <v>69.245</v>
      </c>
      <c r="L14" s="14">
        <v>15</v>
      </c>
      <c r="M14" s="14"/>
      <c r="N14" s="24"/>
    </row>
    <row r="15" spans="1:14" ht="14.25">
      <c r="A15" s="25"/>
      <c r="B15" s="12" t="s">
        <v>635</v>
      </c>
      <c r="C15" s="12" t="s">
        <v>636</v>
      </c>
      <c r="D15" s="12" t="s">
        <v>637</v>
      </c>
      <c r="E15" s="12">
        <v>220533101</v>
      </c>
      <c r="F15" s="12" t="s">
        <v>664</v>
      </c>
      <c r="G15" s="12" t="s">
        <v>665</v>
      </c>
      <c r="H15" s="12" t="s">
        <v>640</v>
      </c>
      <c r="I15" s="13">
        <v>129.75</v>
      </c>
      <c r="J15" s="14">
        <v>70.45</v>
      </c>
      <c r="K15" s="18">
        <f t="shared" si="1"/>
        <v>67.6625</v>
      </c>
      <c r="L15" s="14">
        <v>16</v>
      </c>
      <c r="M15" s="14"/>
      <c r="N15" s="25"/>
    </row>
    <row r="16" spans="1:14" ht="14.25">
      <c r="A16" s="28" t="s">
        <v>48</v>
      </c>
      <c r="B16" s="12" t="s">
        <v>635</v>
      </c>
      <c r="C16" s="12" t="s">
        <v>636</v>
      </c>
      <c r="D16" s="12" t="s">
        <v>637</v>
      </c>
      <c r="E16" s="12">
        <v>220533101</v>
      </c>
      <c r="F16" s="12" t="s">
        <v>666</v>
      </c>
      <c r="G16" s="12" t="s">
        <v>667</v>
      </c>
      <c r="H16" s="12" t="s">
        <v>640</v>
      </c>
      <c r="I16" s="13">
        <v>128.25</v>
      </c>
      <c r="J16" s="14">
        <v>77.71</v>
      </c>
      <c r="K16" s="18">
        <f t="shared" si="1"/>
        <v>70.91749999999999</v>
      </c>
      <c r="L16" s="14">
        <v>7</v>
      </c>
      <c r="M16" s="14" t="s">
        <v>316</v>
      </c>
      <c r="N16" s="22">
        <v>70.33</v>
      </c>
    </row>
    <row r="17" spans="1:14" ht="14.25">
      <c r="A17" s="29"/>
      <c r="B17" s="12" t="s">
        <v>635</v>
      </c>
      <c r="C17" s="12" t="s">
        <v>636</v>
      </c>
      <c r="D17" s="12" t="s">
        <v>637</v>
      </c>
      <c r="E17" s="12">
        <v>220533101</v>
      </c>
      <c r="F17" s="12" t="s">
        <v>668</v>
      </c>
      <c r="G17" s="12" t="s">
        <v>669</v>
      </c>
      <c r="H17" s="12" t="s">
        <v>645</v>
      </c>
      <c r="I17" s="13">
        <v>127</v>
      </c>
      <c r="J17" s="14">
        <v>80.91</v>
      </c>
      <c r="K17" s="18">
        <f t="shared" si="1"/>
        <v>72.205</v>
      </c>
      <c r="L17" s="14">
        <v>3</v>
      </c>
      <c r="M17" s="14" t="s">
        <v>316</v>
      </c>
      <c r="N17" s="22"/>
    </row>
    <row r="18" spans="1:14" ht="14.25">
      <c r="A18" s="29"/>
      <c r="B18" s="12" t="s">
        <v>635</v>
      </c>
      <c r="C18" s="12" t="s">
        <v>636</v>
      </c>
      <c r="D18" s="12" t="s">
        <v>637</v>
      </c>
      <c r="E18" s="12">
        <v>220533101</v>
      </c>
      <c r="F18" s="12" t="s">
        <v>670</v>
      </c>
      <c r="G18" s="12" t="s">
        <v>671</v>
      </c>
      <c r="H18" s="12" t="s">
        <v>645</v>
      </c>
      <c r="I18" s="13">
        <v>126</v>
      </c>
      <c r="J18" s="14">
        <v>77.12</v>
      </c>
      <c r="K18" s="15">
        <f t="shared" si="1"/>
        <v>70.06</v>
      </c>
      <c r="L18" s="14">
        <v>10</v>
      </c>
      <c r="M18" s="14" t="s">
        <v>316</v>
      </c>
      <c r="N18" s="22"/>
    </row>
    <row r="19" spans="1:14" ht="14.25">
      <c r="A19" s="29"/>
      <c r="B19" s="12" t="s">
        <v>635</v>
      </c>
      <c r="C19" s="12" t="s">
        <v>636</v>
      </c>
      <c r="D19" s="12" t="s">
        <v>637</v>
      </c>
      <c r="E19" s="12">
        <v>220533101</v>
      </c>
      <c r="F19" s="12" t="s">
        <v>672</v>
      </c>
      <c r="G19" s="12" t="s">
        <v>673</v>
      </c>
      <c r="H19" s="12" t="s">
        <v>645</v>
      </c>
      <c r="I19" s="13">
        <v>125.75</v>
      </c>
      <c r="J19" s="14">
        <v>67.81</v>
      </c>
      <c r="K19" s="18">
        <f t="shared" si="1"/>
        <v>65.3425</v>
      </c>
      <c r="L19" s="14">
        <v>18</v>
      </c>
      <c r="M19" s="14"/>
      <c r="N19" s="22"/>
    </row>
    <row r="20" spans="1:14" ht="14.25">
      <c r="A20" s="29"/>
      <c r="B20" s="12" t="s">
        <v>635</v>
      </c>
      <c r="C20" s="12" t="s">
        <v>636</v>
      </c>
      <c r="D20" s="12" t="s">
        <v>637</v>
      </c>
      <c r="E20" s="12">
        <v>220533101</v>
      </c>
      <c r="F20" s="12" t="s">
        <v>674</v>
      </c>
      <c r="G20" s="12" t="s">
        <v>675</v>
      </c>
      <c r="H20" s="12" t="s">
        <v>645</v>
      </c>
      <c r="I20" s="13">
        <v>124.75</v>
      </c>
      <c r="J20" s="14">
        <v>65.74</v>
      </c>
      <c r="K20" s="18">
        <f t="shared" si="1"/>
        <v>64.0575</v>
      </c>
      <c r="L20" s="14">
        <v>21</v>
      </c>
      <c r="M20" s="14"/>
      <c r="N20" s="22"/>
    </row>
    <row r="21" spans="1:14" ht="14.25">
      <c r="A21" s="29"/>
      <c r="B21" s="12" t="s">
        <v>635</v>
      </c>
      <c r="C21" s="12" t="s">
        <v>636</v>
      </c>
      <c r="D21" s="12" t="s">
        <v>637</v>
      </c>
      <c r="E21" s="12">
        <v>220533101</v>
      </c>
      <c r="F21" s="12" t="s">
        <v>676</v>
      </c>
      <c r="G21" s="12" t="s">
        <v>677</v>
      </c>
      <c r="H21" s="12" t="s">
        <v>640</v>
      </c>
      <c r="I21" s="13">
        <v>124.25</v>
      </c>
      <c r="J21" s="14">
        <v>67.18</v>
      </c>
      <c r="K21" s="18">
        <f t="shared" si="1"/>
        <v>64.6525</v>
      </c>
      <c r="L21" s="14">
        <v>19</v>
      </c>
      <c r="M21" s="14"/>
      <c r="N21" s="22"/>
    </row>
    <row r="22" spans="1:14" ht="14.25">
      <c r="A22" s="29"/>
      <c r="B22" s="12" t="s">
        <v>635</v>
      </c>
      <c r="C22" s="12" t="s">
        <v>636</v>
      </c>
      <c r="D22" s="12" t="s">
        <v>637</v>
      </c>
      <c r="E22" s="12">
        <v>220533101</v>
      </c>
      <c r="F22" s="12" t="s">
        <v>678</v>
      </c>
      <c r="G22" s="12" t="s">
        <v>679</v>
      </c>
      <c r="H22" s="12" t="s">
        <v>640</v>
      </c>
      <c r="I22" s="13">
        <v>123</v>
      </c>
      <c r="J22" s="14">
        <v>69.97</v>
      </c>
      <c r="K22" s="18">
        <f t="shared" si="1"/>
        <v>65.735</v>
      </c>
      <c r="L22" s="14">
        <v>17</v>
      </c>
      <c r="M22" s="14"/>
      <c r="N22" s="22"/>
    </row>
    <row r="23" spans="1:14" ht="14.25">
      <c r="A23" s="29"/>
      <c r="B23" s="12" t="s">
        <v>635</v>
      </c>
      <c r="C23" s="12" t="s">
        <v>636</v>
      </c>
      <c r="D23" s="12" t="s">
        <v>637</v>
      </c>
      <c r="E23" s="12">
        <v>220533101</v>
      </c>
      <c r="F23" s="12" t="s">
        <v>680</v>
      </c>
      <c r="G23" s="12" t="s">
        <v>681</v>
      </c>
      <c r="H23" s="12" t="s">
        <v>645</v>
      </c>
      <c r="I23" s="13">
        <v>122</v>
      </c>
      <c r="J23" s="14" t="s">
        <v>361</v>
      </c>
      <c r="K23" s="18">
        <f>I23*0.25</f>
        <v>30.5</v>
      </c>
      <c r="L23" s="14">
        <v>29</v>
      </c>
      <c r="M23" s="14"/>
      <c r="N23" s="22"/>
    </row>
    <row r="24" spans="1:14" ht="14.25">
      <c r="A24" s="29"/>
      <c r="B24" s="12" t="s">
        <v>635</v>
      </c>
      <c r="C24" s="12" t="s">
        <v>636</v>
      </c>
      <c r="D24" s="12" t="s">
        <v>637</v>
      </c>
      <c r="E24" s="12">
        <v>220533101</v>
      </c>
      <c r="F24" s="12" t="s">
        <v>682</v>
      </c>
      <c r="G24" s="12" t="s">
        <v>683</v>
      </c>
      <c r="H24" s="12" t="s">
        <v>640</v>
      </c>
      <c r="I24" s="13">
        <v>121</v>
      </c>
      <c r="J24" s="14">
        <v>63.86</v>
      </c>
      <c r="K24" s="18">
        <f>I24*0.25+J24*0.5</f>
        <v>62.18</v>
      </c>
      <c r="L24" s="14">
        <v>24</v>
      </c>
      <c r="M24" s="14"/>
      <c r="N24" s="22"/>
    </row>
    <row r="25" spans="1:14" ht="14.25">
      <c r="A25" s="29"/>
      <c r="B25" s="12" t="s">
        <v>635</v>
      </c>
      <c r="C25" s="12" t="s">
        <v>636</v>
      </c>
      <c r="D25" s="12" t="s">
        <v>637</v>
      </c>
      <c r="E25" s="12">
        <v>220533101</v>
      </c>
      <c r="F25" s="12" t="s">
        <v>684</v>
      </c>
      <c r="G25" s="12" t="s">
        <v>685</v>
      </c>
      <c r="H25" s="12" t="s">
        <v>640</v>
      </c>
      <c r="I25" s="13">
        <v>119.75</v>
      </c>
      <c r="J25" s="14" t="s">
        <v>361</v>
      </c>
      <c r="K25" s="18">
        <f>I25*0.25</f>
        <v>29.9375</v>
      </c>
      <c r="L25" s="14">
        <v>30</v>
      </c>
      <c r="M25" s="14"/>
      <c r="N25" s="22"/>
    </row>
    <row r="26" spans="1:14" ht="14.25">
      <c r="A26" s="29"/>
      <c r="B26" s="12" t="s">
        <v>635</v>
      </c>
      <c r="C26" s="12" t="s">
        <v>636</v>
      </c>
      <c r="D26" s="12" t="s">
        <v>637</v>
      </c>
      <c r="E26" s="12">
        <v>220533101</v>
      </c>
      <c r="F26" s="12" t="s">
        <v>686</v>
      </c>
      <c r="G26" s="12" t="s">
        <v>687</v>
      </c>
      <c r="H26" s="12" t="s">
        <v>640</v>
      </c>
      <c r="I26" s="13">
        <v>118.75</v>
      </c>
      <c r="J26" s="14">
        <v>65.28</v>
      </c>
      <c r="K26" s="18">
        <f aca="true" t="shared" si="2" ref="K26:K89">I26*0.25+J26*0.5</f>
        <v>62.3275</v>
      </c>
      <c r="L26" s="14">
        <v>22</v>
      </c>
      <c r="M26" s="14"/>
      <c r="N26" s="22"/>
    </row>
    <row r="27" spans="1:14" ht="14.25">
      <c r="A27" s="29"/>
      <c r="B27" s="12" t="s">
        <v>635</v>
      </c>
      <c r="C27" s="12" t="s">
        <v>636</v>
      </c>
      <c r="D27" s="12" t="s">
        <v>637</v>
      </c>
      <c r="E27" s="12">
        <v>220533101</v>
      </c>
      <c r="F27" s="12" t="s">
        <v>688</v>
      </c>
      <c r="G27" s="12" t="s">
        <v>689</v>
      </c>
      <c r="H27" s="12" t="s">
        <v>645</v>
      </c>
      <c r="I27" s="13">
        <v>117.5</v>
      </c>
      <c r="J27" s="14">
        <v>81.5</v>
      </c>
      <c r="K27" s="18">
        <f t="shared" si="2"/>
        <v>70.125</v>
      </c>
      <c r="L27" s="14">
        <v>9</v>
      </c>
      <c r="M27" s="14" t="s">
        <v>316</v>
      </c>
      <c r="N27" s="22"/>
    </row>
    <row r="28" spans="1:14" ht="14.25">
      <c r="A28" s="29"/>
      <c r="B28" s="12" t="s">
        <v>635</v>
      </c>
      <c r="C28" s="12" t="s">
        <v>636</v>
      </c>
      <c r="D28" s="12" t="s">
        <v>637</v>
      </c>
      <c r="E28" s="12">
        <v>220533101</v>
      </c>
      <c r="F28" s="12" t="s">
        <v>690</v>
      </c>
      <c r="G28" s="12" t="s">
        <v>691</v>
      </c>
      <c r="H28" s="12" t="s">
        <v>645</v>
      </c>
      <c r="I28" s="13">
        <v>116.5</v>
      </c>
      <c r="J28" s="14">
        <v>64.2</v>
      </c>
      <c r="K28" s="18">
        <f t="shared" si="2"/>
        <v>61.225</v>
      </c>
      <c r="L28" s="14">
        <v>25</v>
      </c>
      <c r="M28" s="14"/>
      <c r="N28" s="22"/>
    </row>
    <row r="29" spans="1:14" ht="14.25">
      <c r="A29" s="29"/>
      <c r="B29" s="12" t="s">
        <v>635</v>
      </c>
      <c r="C29" s="12" t="s">
        <v>636</v>
      </c>
      <c r="D29" s="12" t="s">
        <v>637</v>
      </c>
      <c r="E29" s="12">
        <v>220533101</v>
      </c>
      <c r="F29" s="12" t="s">
        <v>692</v>
      </c>
      <c r="G29" s="12" t="s">
        <v>693</v>
      </c>
      <c r="H29" s="12" t="s">
        <v>640</v>
      </c>
      <c r="I29" s="13">
        <v>114.75</v>
      </c>
      <c r="J29" s="14">
        <v>82.89</v>
      </c>
      <c r="K29" s="18">
        <f t="shared" si="2"/>
        <v>70.1325</v>
      </c>
      <c r="L29" s="14">
        <v>8</v>
      </c>
      <c r="M29" s="14" t="s">
        <v>316</v>
      </c>
      <c r="N29" s="22"/>
    </row>
    <row r="30" spans="1:14" ht="14.25">
      <c r="A30" s="29"/>
      <c r="B30" s="12" t="s">
        <v>635</v>
      </c>
      <c r="C30" s="12" t="s">
        <v>636</v>
      </c>
      <c r="D30" s="12" t="s">
        <v>637</v>
      </c>
      <c r="E30" s="12">
        <v>220533101</v>
      </c>
      <c r="F30" s="12" t="s">
        <v>694</v>
      </c>
      <c r="G30" s="12" t="s">
        <v>695</v>
      </c>
      <c r="H30" s="12" t="s">
        <v>640</v>
      </c>
      <c r="I30" s="13">
        <v>113.75</v>
      </c>
      <c r="J30" s="14">
        <v>59.13</v>
      </c>
      <c r="K30" s="18">
        <f t="shared" si="2"/>
        <v>58.0025</v>
      </c>
      <c r="L30" s="14">
        <v>27</v>
      </c>
      <c r="M30" s="14"/>
      <c r="N30" s="22"/>
    </row>
    <row r="31" spans="1:14" ht="14.25">
      <c r="A31" s="29"/>
      <c r="B31" s="12" t="s">
        <v>635</v>
      </c>
      <c r="C31" s="12" t="s">
        <v>636</v>
      </c>
      <c r="D31" s="12" t="s">
        <v>637</v>
      </c>
      <c r="E31" s="12">
        <v>220533101</v>
      </c>
      <c r="F31" s="12" t="s">
        <v>696</v>
      </c>
      <c r="G31" s="12" t="s">
        <v>697</v>
      </c>
      <c r="H31" s="12" t="s">
        <v>645</v>
      </c>
      <c r="I31" s="13">
        <v>112.75</v>
      </c>
      <c r="J31" s="14">
        <v>62.3</v>
      </c>
      <c r="K31" s="18">
        <f t="shared" si="2"/>
        <v>59.3375</v>
      </c>
      <c r="L31" s="14">
        <v>26</v>
      </c>
      <c r="M31" s="14"/>
      <c r="N31" s="22"/>
    </row>
    <row r="32" spans="1:14" ht="14.25">
      <c r="A32" s="29"/>
      <c r="B32" s="12" t="s">
        <v>635</v>
      </c>
      <c r="C32" s="12" t="s">
        <v>636</v>
      </c>
      <c r="D32" s="12" t="s">
        <v>637</v>
      </c>
      <c r="E32" s="12">
        <v>220533101</v>
      </c>
      <c r="F32" s="12" t="s">
        <v>698</v>
      </c>
      <c r="G32" s="12" t="s">
        <v>699</v>
      </c>
      <c r="H32" s="12" t="s">
        <v>645</v>
      </c>
      <c r="I32" s="13">
        <v>110.5</v>
      </c>
      <c r="J32" s="14">
        <v>69.37</v>
      </c>
      <c r="K32" s="18">
        <f t="shared" si="2"/>
        <v>62.31</v>
      </c>
      <c r="L32" s="14">
        <v>23</v>
      </c>
      <c r="M32" s="14"/>
      <c r="N32" s="22"/>
    </row>
    <row r="33" spans="1:14" ht="14.25">
      <c r="A33" s="22" t="s">
        <v>81</v>
      </c>
      <c r="B33" s="12" t="s">
        <v>700</v>
      </c>
      <c r="C33" s="12" t="s">
        <v>701</v>
      </c>
      <c r="D33" s="12" t="s">
        <v>702</v>
      </c>
      <c r="E33" s="12">
        <v>220539301</v>
      </c>
      <c r="F33" s="12" t="s">
        <v>703</v>
      </c>
      <c r="G33" s="12" t="s">
        <v>704</v>
      </c>
      <c r="H33" s="12" t="s">
        <v>645</v>
      </c>
      <c r="I33" s="13">
        <v>131.75</v>
      </c>
      <c r="J33" s="14">
        <v>74.4</v>
      </c>
      <c r="K33" s="18">
        <f t="shared" si="2"/>
        <v>70.1375</v>
      </c>
      <c r="L33" s="14">
        <v>2</v>
      </c>
      <c r="M33" s="14"/>
      <c r="N33" s="22">
        <v>75.8</v>
      </c>
    </row>
    <row r="34" spans="1:14" ht="14.25">
      <c r="A34" s="22"/>
      <c r="B34" s="12" t="s">
        <v>700</v>
      </c>
      <c r="C34" s="12" t="s">
        <v>701</v>
      </c>
      <c r="D34" s="12" t="s">
        <v>702</v>
      </c>
      <c r="E34" s="12">
        <v>220539301</v>
      </c>
      <c r="F34" s="12" t="s">
        <v>705</v>
      </c>
      <c r="G34" s="12" t="s">
        <v>706</v>
      </c>
      <c r="H34" s="12" t="s">
        <v>645</v>
      </c>
      <c r="I34" s="13">
        <v>126.5</v>
      </c>
      <c r="J34" s="14">
        <v>80.3</v>
      </c>
      <c r="K34" s="18">
        <f t="shared" si="2"/>
        <v>71.775</v>
      </c>
      <c r="L34" s="14">
        <v>1</v>
      </c>
      <c r="M34" s="14" t="s">
        <v>316</v>
      </c>
      <c r="N34" s="22"/>
    </row>
    <row r="35" spans="1:14" ht="14.25">
      <c r="A35" s="22"/>
      <c r="B35" s="12" t="s">
        <v>700</v>
      </c>
      <c r="C35" s="12" t="s">
        <v>701</v>
      </c>
      <c r="D35" s="12" t="s">
        <v>702</v>
      </c>
      <c r="E35" s="12">
        <v>220539301</v>
      </c>
      <c r="F35" s="12" t="s">
        <v>707</v>
      </c>
      <c r="G35" s="12" t="s">
        <v>708</v>
      </c>
      <c r="H35" s="12" t="s">
        <v>640</v>
      </c>
      <c r="I35" s="13">
        <v>109.5</v>
      </c>
      <c r="J35" s="14">
        <v>64</v>
      </c>
      <c r="K35" s="18">
        <f t="shared" si="2"/>
        <v>59.375</v>
      </c>
      <c r="L35" s="14">
        <v>3</v>
      </c>
      <c r="M35" s="14"/>
      <c r="N35" s="22"/>
    </row>
    <row r="36" spans="1:14" ht="14.25">
      <c r="A36" s="22"/>
      <c r="B36" s="12" t="s">
        <v>700</v>
      </c>
      <c r="C36" s="12" t="s">
        <v>709</v>
      </c>
      <c r="D36" s="12" t="s">
        <v>710</v>
      </c>
      <c r="E36" s="12">
        <v>220539302</v>
      </c>
      <c r="F36" s="12" t="s">
        <v>711</v>
      </c>
      <c r="G36" s="12" t="s">
        <v>712</v>
      </c>
      <c r="H36" s="12" t="s">
        <v>645</v>
      </c>
      <c r="I36" s="13">
        <v>136.5</v>
      </c>
      <c r="J36" s="14">
        <v>78.1</v>
      </c>
      <c r="K36" s="18">
        <f t="shared" si="2"/>
        <v>73.175</v>
      </c>
      <c r="L36" s="14">
        <v>2</v>
      </c>
      <c r="M36" s="14"/>
      <c r="N36" s="22"/>
    </row>
    <row r="37" spans="1:14" ht="14.25">
      <c r="A37" s="22"/>
      <c r="B37" s="12" t="s">
        <v>700</v>
      </c>
      <c r="C37" s="12" t="s">
        <v>709</v>
      </c>
      <c r="D37" s="12" t="s">
        <v>710</v>
      </c>
      <c r="E37" s="12">
        <v>220539302</v>
      </c>
      <c r="F37" s="12" t="s">
        <v>713</v>
      </c>
      <c r="G37" s="12" t="s">
        <v>714</v>
      </c>
      <c r="H37" s="12" t="s">
        <v>645</v>
      </c>
      <c r="I37" s="13">
        <v>135.75</v>
      </c>
      <c r="J37" s="14">
        <v>73.5</v>
      </c>
      <c r="K37" s="18">
        <f t="shared" si="2"/>
        <v>70.6875</v>
      </c>
      <c r="L37" s="14">
        <v>3</v>
      </c>
      <c r="M37" s="14"/>
      <c r="N37" s="22"/>
    </row>
    <row r="38" spans="1:14" ht="14.25">
      <c r="A38" s="22"/>
      <c r="B38" s="12" t="s">
        <v>700</v>
      </c>
      <c r="C38" s="12" t="s">
        <v>709</v>
      </c>
      <c r="D38" s="12" t="s">
        <v>710</v>
      </c>
      <c r="E38" s="12">
        <v>220539302</v>
      </c>
      <c r="F38" s="12" t="s">
        <v>715</v>
      </c>
      <c r="G38" s="12" t="s">
        <v>716</v>
      </c>
      <c r="H38" s="12" t="s">
        <v>640</v>
      </c>
      <c r="I38" s="13">
        <v>132.75</v>
      </c>
      <c r="J38" s="14">
        <v>82.9</v>
      </c>
      <c r="K38" s="18">
        <f t="shared" si="2"/>
        <v>74.6375</v>
      </c>
      <c r="L38" s="14">
        <v>1</v>
      </c>
      <c r="M38" s="14" t="s">
        <v>316</v>
      </c>
      <c r="N38" s="22"/>
    </row>
    <row r="39" spans="1:14" ht="14.25">
      <c r="A39" s="22"/>
      <c r="B39" s="12" t="s">
        <v>700</v>
      </c>
      <c r="C39" s="12" t="s">
        <v>701</v>
      </c>
      <c r="D39" s="12" t="s">
        <v>702</v>
      </c>
      <c r="E39" s="12">
        <v>220539303</v>
      </c>
      <c r="F39" s="12" t="s">
        <v>717</v>
      </c>
      <c r="G39" s="12" t="s">
        <v>718</v>
      </c>
      <c r="H39" s="12" t="s">
        <v>640</v>
      </c>
      <c r="I39" s="13">
        <v>132.5</v>
      </c>
      <c r="J39" s="14">
        <v>76.1</v>
      </c>
      <c r="K39" s="18">
        <f t="shared" si="2"/>
        <v>71.175</v>
      </c>
      <c r="L39" s="14">
        <v>3</v>
      </c>
      <c r="M39" s="14"/>
      <c r="N39" s="22"/>
    </row>
    <row r="40" spans="1:14" ht="14.25">
      <c r="A40" s="22"/>
      <c r="B40" s="12" t="s">
        <v>700</v>
      </c>
      <c r="C40" s="12" t="s">
        <v>701</v>
      </c>
      <c r="D40" s="12" t="s">
        <v>702</v>
      </c>
      <c r="E40" s="12">
        <v>220539303</v>
      </c>
      <c r="F40" s="12" t="s">
        <v>719</v>
      </c>
      <c r="G40" s="12" t="s">
        <v>720</v>
      </c>
      <c r="H40" s="12" t="s">
        <v>645</v>
      </c>
      <c r="I40" s="13">
        <v>130.25</v>
      </c>
      <c r="J40" s="14">
        <v>79.2</v>
      </c>
      <c r="K40" s="18">
        <f t="shared" si="2"/>
        <v>72.1625</v>
      </c>
      <c r="L40" s="14">
        <v>1</v>
      </c>
      <c r="M40" s="14" t="s">
        <v>316</v>
      </c>
      <c r="N40" s="22"/>
    </row>
    <row r="41" spans="1:14" ht="14.25">
      <c r="A41" s="22"/>
      <c r="B41" s="12" t="s">
        <v>700</v>
      </c>
      <c r="C41" s="12" t="s">
        <v>701</v>
      </c>
      <c r="D41" s="12" t="s">
        <v>702</v>
      </c>
      <c r="E41" s="12">
        <v>220539303</v>
      </c>
      <c r="F41" s="12" t="s">
        <v>721</v>
      </c>
      <c r="G41" s="12" t="s">
        <v>722</v>
      </c>
      <c r="H41" s="12" t="s">
        <v>645</v>
      </c>
      <c r="I41" s="13">
        <v>129.5</v>
      </c>
      <c r="J41" s="14">
        <v>78.8</v>
      </c>
      <c r="K41" s="18">
        <f t="shared" si="2"/>
        <v>71.775</v>
      </c>
      <c r="L41" s="14">
        <v>2</v>
      </c>
      <c r="M41" s="14"/>
      <c r="N41" s="22"/>
    </row>
    <row r="42" spans="1:14" ht="14.25">
      <c r="A42" s="22"/>
      <c r="B42" s="12" t="s">
        <v>700</v>
      </c>
      <c r="C42" s="12" t="s">
        <v>701</v>
      </c>
      <c r="D42" s="12" t="s">
        <v>702</v>
      </c>
      <c r="E42" s="12">
        <v>220539304</v>
      </c>
      <c r="F42" s="12" t="s">
        <v>723</v>
      </c>
      <c r="G42" s="12" t="s">
        <v>724</v>
      </c>
      <c r="H42" s="12" t="s">
        <v>640</v>
      </c>
      <c r="I42" s="13">
        <v>145.5</v>
      </c>
      <c r="J42" s="14">
        <v>76.9</v>
      </c>
      <c r="K42" s="18">
        <f t="shared" si="2"/>
        <v>74.825</v>
      </c>
      <c r="L42" s="14">
        <v>1</v>
      </c>
      <c r="M42" s="14" t="s">
        <v>316</v>
      </c>
      <c r="N42" s="22"/>
    </row>
    <row r="43" spans="1:14" ht="14.25">
      <c r="A43" s="22"/>
      <c r="B43" s="12" t="s">
        <v>700</v>
      </c>
      <c r="C43" s="12" t="s">
        <v>701</v>
      </c>
      <c r="D43" s="12" t="s">
        <v>702</v>
      </c>
      <c r="E43" s="12">
        <v>220539304</v>
      </c>
      <c r="F43" s="12" t="s">
        <v>725</v>
      </c>
      <c r="G43" s="12" t="s">
        <v>726</v>
      </c>
      <c r="H43" s="12" t="s">
        <v>645</v>
      </c>
      <c r="I43" s="13">
        <v>139.25</v>
      </c>
      <c r="J43" s="14">
        <v>75.6</v>
      </c>
      <c r="K43" s="18">
        <f t="shared" si="2"/>
        <v>72.6125</v>
      </c>
      <c r="L43" s="14">
        <v>2</v>
      </c>
      <c r="M43" s="14"/>
      <c r="N43" s="22"/>
    </row>
    <row r="44" spans="1:14" ht="14.25">
      <c r="A44" s="22"/>
      <c r="B44" s="12" t="s">
        <v>700</v>
      </c>
      <c r="C44" s="12" t="s">
        <v>701</v>
      </c>
      <c r="D44" s="12" t="s">
        <v>702</v>
      </c>
      <c r="E44" s="12">
        <v>220539304</v>
      </c>
      <c r="F44" s="12" t="s">
        <v>727</v>
      </c>
      <c r="G44" s="12" t="s">
        <v>728</v>
      </c>
      <c r="H44" s="12" t="s">
        <v>645</v>
      </c>
      <c r="I44" s="13">
        <v>138</v>
      </c>
      <c r="J44" s="14">
        <v>69.8</v>
      </c>
      <c r="K44" s="18">
        <f t="shared" si="2"/>
        <v>69.4</v>
      </c>
      <c r="L44" s="14">
        <v>3</v>
      </c>
      <c r="M44" s="14"/>
      <c r="N44" s="22"/>
    </row>
    <row r="45" spans="1:14" ht="14.25">
      <c r="A45" s="22" t="s">
        <v>109</v>
      </c>
      <c r="B45" s="12" t="s">
        <v>729</v>
      </c>
      <c r="C45" s="12" t="s">
        <v>730</v>
      </c>
      <c r="D45" s="12" t="s">
        <v>731</v>
      </c>
      <c r="E45" s="12">
        <v>220538301</v>
      </c>
      <c r="F45" s="12" t="s">
        <v>732</v>
      </c>
      <c r="G45" s="12" t="s">
        <v>733</v>
      </c>
      <c r="H45" s="12" t="s">
        <v>640</v>
      </c>
      <c r="I45" s="13">
        <v>134.25</v>
      </c>
      <c r="J45" s="14">
        <v>75.6</v>
      </c>
      <c r="K45" s="18">
        <f t="shared" si="2"/>
        <v>71.3625</v>
      </c>
      <c r="L45" s="14">
        <v>1</v>
      </c>
      <c r="M45" s="14" t="s">
        <v>316</v>
      </c>
      <c r="N45" s="22">
        <v>73.79</v>
      </c>
    </row>
    <row r="46" spans="1:14" ht="14.25">
      <c r="A46" s="22"/>
      <c r="B46" s="12" t="s">
        <v>729</v>
      </c>
      <c r="C46" s="12" t="s">
        <v>730</v>
      </c>
      <c r="D46" s="12" t="s">
        <v>731</v>
      </c>
      <c r="E46" s="12">
        <v>220538301</v>
      </c>
      <c r="F46" s="12" t="s">
        <v>734</v>
      </c>
      <c r="G46" s="12" t="s">
        <v>735</v>
      </c>
      <c r="H46" s="12" t="s">
        <v>645</v>
      </c>
      <c r="I46" s="13">
        <v>106.5</v>
      </c>
      <c r="J46" s="14">
        <v>64.9</v>
      </c>
      <c r="K46" s="18">
        <f t="shared" si="2"/>
        <v>59.075</v>
      </c>
      <c r="L46" s="14">
        <v>2</v>
      </c>
      <c r="M46" s="14"/>
      <c r="N46" s="22"/>
    </row>
    <row r="47" spans="1:14" ht="14.25">
      <c r="A47" s="22"/>
      <c r="B47" s="12" t="s">
        <v>736</v>
      </c>
      <c r="C47" s="12" t="s">
        <v>730</v>
      </c>
      <c r="D47" s="12" t="s">
        <v>737</v>
      </c>
      <c r="E47" s="12">
        <v>220538501</v>
      </c>
      <c r="F47" s="12" t="s">
        <v>738</v>
      </c>
      <c r="G47" s="12" t="s">
        <v>739</v>
      </c>
      <c r="H47" s="12" t="s">
        <v>640</v>
      </c>
      <c r="I47" s="13">
        <v>115.5</v>
      </c>
      <c r="J47" s="14">
        <v>79.5</v>
      </c>
      <c r="K47" s="18">
        <f t="shared" si="2"/>
        <v>68.625</v>
      </c>
      <c r="L47" s="14">
        <v>1</v>
      </c>
      <c r="M47" s="14" t="s">
        <v>316</v>
      </c>
      <c r="N47" s="22"/>
    </row>
    <row r="48" spans="1:14" ht="14.25">
      <c r="A48" s="22"/>
      <c r="B48" s="12" t="s">
        <v>736</v>
      </c>
      <c r="C48" s="12" t="s">
        <v>740</v>
      </c>
      <c r="D48" s="12" t="s">
        <v>737</v>
      </c>
      <c r="E48" s="12">
        <v>220538502</v>
      </c>
      <c r="F48" s="12" t="s">
        <v>741</v>
      </c>
      <c r="G48" s="12" t="s">
        <v>742</v>
      </c>
      <c r="H48" s="12" t="s">
        <v>640</v>
      </c>
      <c r="I48" s="13">
        <v>128</v>
      </c>
      <c r="J48" s="14">
        <v>66.5</v>
      </c>
      <c r="K48" s="18">
        <f t="shared" si="2"/>
        <v>65.25</v>
      </c>
      <c r="L48" s="14">
        <v>1</v>
      </c>
      <c r="M48" s="14" t="s">
        <v>1597</v>
      </c>
      <c r="N48" s="22"/>
    </row>
    <row r="49" spans="1:14" ht="14.25">
      <c r="A49" s="22"/>
      <c r="B49" s="12" t="s">
        <v>736</v>
      </c>
      <c r="C49" s="12" t="s">
        <v>740</v>
      </c>
      <c r="D49" s="12" t="s">
        <v>737</v>
      </c>
      <c r="E49" s="12">
        <v>220538503</v>
      </c>
      <c r="F49" s="12" t="s">
        <v>743</v>
      </c>
      <c r="G49" s="12" t="s">
        <v>744</v>
      </c>
      <c r="H49" s="12" t="s">
        <v>640</v>
      </c>
      <c r="I49" s="13">
        <v>129</v>
      </c>
      <c r="J49" s="14">
        <v>74.9</v>
      </c>
      <c r="K49" s="18">
        <f t="shared" si="2"/>
        <v>69.7</v>
      </c>
      <c r="L49" s="14">
        <v>1</v>
      </c>
      <c r="M49" s="14" t="s">
        <v>316</v>
      </c>
      <c r="N49" s="22"/>
    </row>
    <row r="50" spans="1:14" ht="14.25">
      <c r="A50" s="22"/>
      <c r="B50" s="12" t="s">
        <v>736</v>
      </c>
      <c r="C50" s="12" t="s">
        <v>740</v>
      </c>
      <c r="D50" s="12" t="s">
        <v>737</v>
      </c>
      <c r="E50" s="12">
        <v>220538503</v>
      </c>
      <c r="F50" s="12" t="s">
        <v>745</v>
      </c>
      <c r="G50" s="12" t="s">
        <v>746</v>
      </c>
      <c r="H50" s="12" t="s">
        <v>640</v>
      </c>
      <c r="I50" s="13">
        <v>128.25</v>
      </c>
      <c r="J50" s="14">
        <v>74.1</v>
      </c>
      <c r="K50" s="18">
        <f t="shared" si="2"/>
        <v>69.1125</v>
      </c>
      <c r="L50" s="14">
        <v>2</v>
      </c>
      <c r="M50" s="14"/>
      <c r="N50" s="22"/>
    </row>
    <row r="51" spans="1:14" ht="14.25">
      <c r="A51" s="22"/>
      <c r="B51" s="12" t="s">
        <v>736</v>
      </c>
      <c r="C51" s="12" t="s">
        <v>740</v>
      </c>
      <c r="D51" s="12" t="s">
        <v>737</v>
      </c>
      <c r="E51" s="12">
        <v>220538503</v>
      </c>
      <c r="F51" s="12" t="s">
        <v>747</v>
      </c>
      <c r="G51" s="12" t="s">
        <v>748</v>
      </c>
      <c r="H51" s="12" t="s">
        <v>640</v>
      </c>
      <c r="I51" s="13">
        <v>125.75</v>
      </c>
      <c r="J51" s="14">
        <v>72</v>
      </c>
      <c r="K51" s="18">
        <f t="shared" si="2"/>
        <v>67.4375</v>
      </c>
      <c r="L51" s="14">
        <v>3</v>
      </c>
      <c r="M51" s="14"/>
      <c r="N51" s="22"/>
    </row>
    <row r="52" spans="1:14" ht="14.25">
      <c r="A52" s="22"/>
      <c r="B52" s="12" t="s">
        <v>736</v>
      </c>
      <c r="C52" s="12" t="s">
        <v>749</v>
      </c>
      <c r="D52" s="12" t="s">
        <v>737</v>
      </c>
      <c r="E52" s="12">
        <v>220538504</v>
      </c>
      <c r="F52" s="12" t="s">
        <v>750</v>
      </c>
      <c r="G52" s="12" t="s">
        <v>751</v>
      </c>
      <c r="H52" s="12" t="s">
        <v>645</v>
      </c>
      <c r="I52" s="13">
        <v>125.5</v>
      </c>
      <c r="J52" s="14">
        <v>77.7</v>
      </c>
      <c r="K52" s="18">
        <f t="shared" si="2"/>
        <v>70.225</v>
      </c>
      <c r="L52" s="14">
        <v>1</v>
      </c>
      <c r="M52" s="14" t="s">
        <v>316</v>
      </c>
      <c r="N52" s="22"/>
    </row>
    <row r="53" spans="1:14" ht="14.25">
      <c r="A53" s="22"/>
      <c r="B53" s="12" t="s">
        <v>736</v>
      </c>
      <c r="C53" s="12" t="s">
        <v>749</v>
      </c>
      <c r="D53" s="12" t="s">
        <v>737</v>
      </c>
      <c r="E53" s="12">
        <v>220538504</v>
      </c>
      <c r="F53" s="12" t="s">
        <v>752</v>
      </c>
      <c r="G53" s="12" t="s">
        <v>753</v>
      </c>
      <c r="H53" s="12" t="s">
        <v>645</v>
      </c>
      <c r="I53" s="13">
        <v>124.25</v>
      </c>
      <c r="J53" s="14">
        <v>75.9</v>
      </c>
      <c r="K53" s="18">
        <f t="shared" si="2"/>
        <v>69.0125</v>
      </c>
      <c r="L53" s="14">
        <v>2</v>
      </c>
      <c r="M53" s="14"/>
      <c r="N53" s="22"/>
    </row>
    <row r="54" spans="1:14" ht="14.25">
      <c r="A54" s="22"/>
      <c r="B54" s="12" t="s">
        <v>736</v>
      </c>
      <c r="C54" s="12" t="s">
        <v>749</v>
      </c>
      <c r="D54" s="12" t="s">
        <v>737</v>
      </c>
      <c r="E54" s="12">
        <v>220538504</v>
      </c>
      <c r="F54" s="12" t="s">
        <v>754</v>
      </c>
      <c r="G54" s="12" t="s">
        <v>755</v>
      </c>
      <c r="H54" s="12" t="s">
        <v>645</v>
      </c>
      <c r="I54" s="13">
        <v>108.5</v>
      </c>
      <c r="J54" s="14" t="s">
        <v>361</v>
      </c>
      <c r="K54" s="19">
        <f>I54*0.25</f>
        <v>27.125</v>
      </c>
      <c r="L54" s="14">
        <v>3</v>
      </c>
      <c r="M54" s="14"/>
      <c r="N54" s="22"/>
    </row>
    <row r="55" spans="1:14" ht="14.25">
      <c r="A55" s="22"/>
      <c r="B55" s="12" t="s">
        <v>756</v>
      </c>
      <c r="C55" s="12" t="s">
        <v>757</v>
      </c>
      <c r="D55" s="12" t="s">
        <v>758</v>
      </c>
      <c r="E55" s="12">
        <v>120538201</v>
      </c>
      <c r="F55" s="12" t="s">
        <v>759</v>
      </c>
      <c r="G55" s="12" t="s">
        <v>760</v>
      </c>
      <c r="H55" s="12" t="s">
        <v>645</v>
      </c>
      <c r="I55" s="13">
        <v>146.75</v>
      </c>
      <c r="J55" s="14">
        <v>81.3</v>
      </c>
      <c r="K55" s="18">
        <f t="shared" si="2"/>
        <v>77.3375</v>
      </c>
      <c r="L55" s="14">
        <v>1</v>
      </c>
      <c r="M55" s="14" t="s">
        <v>316</v>
      </c>
      <c r="N55" s="22"/>
    </row>
    <row r="56" spans="1:14" ht="14.25">
      <c r="A56" s="22"/>
      <c r="B56" s="12" t="s">
        <v>756</v>
      </c>
      <c r="C56" s="12" t="s">
        <v>757</v>
      </c>
      <c r="D56" s="12" t="s">
        <v>758</v>
      </c>
      <c r="E56" s="12">
        <v>120538201</v>
      </c>
      <c r="F56" s="12" t="s">
        <v>761</v>
      </c>
      <c r="G56" s="12" t="s">
        <v>762</v>
      </c>
      <c r="H56" s="12" t="s">
        <v>645</v>
      </c>
      <c r="I56" s="13">
        <v>142.5</v>
      </c>
      <c r="J56" s="14">
        <v>78.2</v>
      </c>
      <c r="K56" s="18">
        <f t="shared" si="2"/>
        <v>74.725</v>
      </c>
      <c r="L56" s="14">
        <v>2</v>
      </c>
      <c r="M56" s="14"/>
      <c r="N56" s="22"/>
    </row>
    <row r="57" spans="1:14" ht="14.25">
      <c r="A57" s="22"/>
      <c r="B57" s="12" t="s">
        <v>756</v>
      </c>
      <c r="C57" s="12" t="s">
        <v>757</v>
      </c>
      <c r="D57" s="12" t="s">
        <v>758</v>
      </c>
      <c r="E57" s="12">
        <v>120538201</v>
      </c>
      <c r="F57" s="12" t="s">
        <v>763</v>
      </c>
      <c r="G57" s="12" t="s">
        <v>764</v>
      </c>
      <c r="H57" s="12" t="s">
        <v>645</v>
      </c>
      <c r="I57" s="13">
        <v>141.25</v>
      </c>
      <c r="J57" s="14">
        <v>71.6</v>
      </c>
      <c r="K57" s="18">
        <f t="shared" si="2"/>
        <v>71.1125</v>
      </c>
      <c r="L57" s="14">
        <v>3</v>
      </c>
      <c r="M57" s="14"/>
      <c r="N57" s="22"/>
    </row>
    <row r="58" spans="1:14" ht="14.25">
      <c r="A58" s="22"/>
      <c r="B58" s="12" t="s">
        <v>756</v>
      </c>
      <c r="C58" s="12" t="s">
        <v>709</v>
      </c>
      <c r="D58" s="12" t="s">
        <v>737</v>
      </c>
      <c r="E58" s="12">
        <v>120538202</v>
      </c>
      <c r="F58" s="12" t="s">
        <v>765</v>
      </c>
      <c r="G58" s="12" t="s">
        <v>766</v>
      </c>
      <c r="H58" s="12" t="s">
        <v>645</v>
      </c>
      <c r="I58" s="13">
        <v>145</v>
      </c>
      <c r="J58" s="14">
        <v>76.8</v>
      </c>
      <c r="K58" s="18">
        <f t="shared" si="2"/>
        <v>74.65</v>
      </c>
      <c r="L58" s="14">
        <v>1</v>
      </c>
      <c r="M58" s="14" t="s">
        <v>316</v>
      </c>
      <c r="N58" s="22"/>
    </row>
    <row r="59" spans="1:14" ht="14.25">
      <c r="A59" s="22"/>
      <c r="B59" s="12" t="s">
        <v>756</v>
      </c>
      <c r="C59" s="12" t="s">
        <v>709</v>
      </c>
      <c r="D59" s="12" t="s">
        <v>737</v>
      </c>
      <c r="E59" s="12">
        <v>120538202</v>
      </c>
      <c r="F59" s="12" t="s">
        <v>767</v>
      </c>
      <c r="G59" s="12" t="s">
        <v>768</v>
      </c>
      <c r="H59" s="12" t="s">
        <v>640</v>
      </c>
      <c r="I59" s="13">
        <v>144</v>
      </c>
      <c r="J59" s="14">
        <v>65.8</v>
      </c>
      <c r="K59" s="18">
        <f t="shared" si="2"/>
        <v>68.9</v>
      </c>
      <c r="L59" s="14">
        <v>3</v>
      </c>
      <c r="M59" s="14"/>
      <c r="N59" s="22"/>
    </row>
    <row r="60" spans="1:14" ht="14.25">
      <c r="A60" s="22"/>
      <c r="B60" s="12" t="s">
        <v>756</v>
      </c>
      <c r="C60" s="12" t="s">
        <v>709</v>
      </c>
      <c r="D60" s="12" t="s">
        <v>737</v>
      </c>
      <c r="E60" s="12">
        <v>120538202</v>
      </c>
      <c r="F60" s="12" t="s">
        <v>769</v>
      </c>
      <c r="G60" s="12" t="s">
        <v>770</v>
      </c>
      <c r="H60" s="12" t="s">
        <v>645</v>
      </c>
      <c r="I60" s="13">
        <v>142.5</v>
      </c>
      <c r="J60" s="14">
        <v>72.1</v>
      </c>
      <c r="K60" s="18">
        <f t="shared" si="2"/>
        <v>71.675</v>
      </c>
      <c r="L60" s="14">
        <v>2</v>
      </c>
      <c r="M60" s="14"/>
      <c r="N60" s="22"/>
    </row>
    <row r="61" spans="1:14" ht="14.25">
      <c r="A61" s="22" t="s">
        <v>142</v>
      </c>
      <c r="B61" s="12" t="s">
        <v>771</v>
      </c>
      <c r="C61" s="12" t="s">
        <v>772</v>
      </c>
      <c r="D61" s="12" t="s">
        <v>773</v>
      </c>
      <c r="E61" s="12">
        <v>220533801</v>
      </c>
      <c r="F61" s="12" t="s">
        <v>774</v>
      </c>
      <c r="G61" s="12" t="s">
        <v>775</v>
      </c>
      <c r="H61" s="12" t="s">
        <v>645</v>
      </c>
      <c r="I61" s="13">
        <v>143.5</v>
      </c>
      <c r="J61" s="14">
        <v>80.64</v>
      </c>
      <c r="K61" s="18">
        <f t="shared" si="2"/>
        <v>76.195</v>
      </c>
      <c r="L61" s="14">
        <v>2</v>
      </c>
      <c r="M61" s="14"/>
      <c r="N61" s="22">
        <v>72.11</v>
      </c>
    </row>
    <row r="62" spans="1:14" ht="14.25">
      <c r="A62" s="22"/>
      <c r="B62" s="12" t="s">
        <v>771</v>
      </c>
      <c r="C62" s="12" t="s">
        <v>772</v>
      </c>
      <c r="D62" s="12" t="s">
        <v>773</v>
      </c>
      <c r="E62" s="12">
        <v>220533801</v>
      </c>
      <c r="F62" s="12" t="s">
        <v>776</v>
      </c>
      <c r="G62" s="12" t="s">
        <v>777</v>
      </c>
      <c r="H62" s="12" t="s">
        <v>645</v>
      </c>
      <c r="I62" s="13">
        <v>141</v>
      </c>
      <c r="J62" s="14">
        <v>83.74</v>
      </c>
      <c r="K62" s="18">
        <f t="shared" si="2"/>
        <v>77.12</v>
      </c>
      <c r="L62" s="14">
        <v>1</v>
      </c>
      <c r="M62" s="14" t="s">
        <v>316</v>
      </c>
      <c r="N62" s="22"/>
    </row>
    <row r="63" spans="1:14" ht="14.25">
      <c r="A63" s="22"/>
      <c r="B63" s="12" t="s">
        <v>771</v>
      </c>
      <c r="C63" s="12" t="s">
        <v>772</v>
      </c>
      <c r="D63" s="12" t="s">
        <v>773</v>
      </c>
      <c r="E63" s="12">
        <v>220533801</v>
      </c>
      <c r="F63" s="12" t="s">
        <v>778</v>
      </c>
      <c r="G63" s="12" t="s">
        <v>779</v>
      </c>
      <c r="H63" s="12" t="s">
        <v>640</v>
      </c>
      <c r="I63" s="13">
        <v>135.75</v>
      </c>
      <c r="J63" s="14" t="s">
        <v>361</v>
      </c>
      <c r="K63" s="19">
        <f>I63*0.25</f>
        <v>33.9375</v>
      </c>
      <c r="L63" s="14">
        <v>4</v>
      </c>
      <c r="M63" s="14"/>
      <c r="N63" s="22"/>
    </row>
    <row r="64" spans="1:14" ht="14.25">
      <c r="A64" s="22"/>
      <c r="B64" s="12" t="s">
        <v>771</v>
      </c>
      <c r="C64" s="12" t="s">
        <v>772</v>
      </c>
      <c r="D64" s="12" t="s">
        <v>773</v>
      </c>
      <c r="E64" s="12">
        <v>220533801</v>
      </c>
      <c r="F64" s="12" t="s">
        <v>780</v>
      </c>
      <c r="G64" s="12" t="s">
        <v>781</v>
      </c>
      <c r="H64" s="12" t="s">
        <v>645</v>
      </c>
      <c r="I64" s="13">
        <v>135.75</v>
      </c>
      <c r="J64" s="14">
        <v>66.96</v>
      </c>
      <c r="K64" s="18">
        <f t="shared" si="2"/>
        <v>67.41749999999999</v>
      </c>
      <c r="L64" s="14">
        <v>3</v>
      </c>
      <c r="M64" s="14"/>
      <c r="N64" s="22"/>
    </row>
    <row r="65" spans="1:14" ht="14.25">
      <c r="A65" s="22"/>
      <c r="B65" s="12" t="s">
        <v>771</v>
      </c>
      <c r="C65" s="12" t="s">
        <v>782</v>
      </c>
      <c r="D65" s="12" t="s">
        <v>783</v>
      </c>
      <c r="E65" s="12">
        <v>220533802</v>
      </c>
      <c r="F65" s="12" t="s">
        <v>784</v>
      </c>
      <c r="G65" s="12" t="s">
        <v>785</v>
      </c>
      <c r="H65" s="12" t="s">
        <v>645</v>
      </c>
      <c r="I65" s="13">
        <v>118.75</v>
      </c>
      <c r="J65" s="14">
        <v>66.34</v>
      </c>
      <c r="K65" s="18">
        <f t="shared" si="2"/>
        <v>62.8575</v>
      </c>
      <c r="L65" s="14">
        <v>1</v>
      </c>
      <c r="M65" s="14" t="s">
        <v>1597</v>
      </c>
      <c r="N65" s="22"/>
    </row>
    <row r="66" spans="1:14" ht="14.25">
      <c r="A66" s="22"/>
      <c r="B66" s="12" t="s">
        <v>771</v>
      </c>
      <c r="C66" s="12" t="s">
        <v>782</v>
      </c>
      <c r="D66" s="12" t="s">
        <v>783</v>
      </c>
      <c r="E66" s="12">
        <v>220533802</v>
      </c>
      <c r="F66" s="12" t="s">
        <v>786</v>
      </c>
      <c r="G66" s="12" t="s">
        <v>787</v>
      </c>
      <c r="H66" s="12" t="s">
        <v>645</v>
      </c>
      <c r="I66" s="13">
        <v>110.25</v>
      </c>
      <c r="J66" s="14">
        <v>62.62</v>
      </c>
      <c r="K66" s="18">
        <f t="shared" si="2"/>
        <v>58.8725</v>
      </c>
      <c r="L66" s="14">
        <v>2</v>
      </c>
      <c r="M66" s="14" t="s">
        <v>1597</v>
      </c>
      <c r="N66" s="22"/>
    </row>
    <row r="67" spans="1:14" ht="14.25">
      <c r="A67" s="22"/>
      <c r="B67" s="12" t="s">
        <v>771</v>
      </c>
      <c r="C67" s="12" t="s">
        <v>788</v>
      </c>
      <c r="D67" s="12" t="s">
        <v>789</v>
      </c>
      <c r="E67" s="12">
        <v>220533803</v>
      </c>
      <c r="F67" s="12" t="s">
        <v>790</v>
      </c>
      <c r="G67" s="12" t="s">
        <v>791</v>
      </c>
      <c r="H67" s="12" t="s">
        <v>645</v>
      </c>
      <c r="I67" s="13">
        <v>140</v>
      </c>
      <c r="J67" s="14">
        <v>71.16</v>
      </c>
      <c r="K67" s="18">
        <f t="shared" si="2"/>
        <v>70.58</v>
      </c>
      <c r="L67" s="14">
        <v>1</v>
      </c>
      <c r="M67" s="14" t="s">
        <v>1597</v>
      </c>
      <c r="N67" s="22"/>
    </row>
    <row r="68" spans="1:14" ht="14.25">
      <c r="A68" s="22"/>
      <c r="B68" s="12" t="s">
        <v>771</v>
      </c>
      <c r="C68" s="12" t="s">
        <v>792</v>
      </c>
      <c r="D68" s="12" t="s">
        <v>793</v>
      </c>
      <c r="E68" s="12">
        <v>220533804</v>
      </c>
      <c r="F68" s="12" t="s">
        <v>794</v>
      </c>
      <c r="G68" s="12" t="s">
        <v>795</v>
      </c>
      <c r="H68" s="12" t="s">
        <v>645</v>
      </c>
      <c r="I68" s="13">
        <v>126.5</v>
      </c>
      <c r="J68" s="14">
        <v>64.62</v>
      </c>
      <c r="K68" s="18">
        <f t="shared" si="2"/>
        <v>63.935</v>
      </c>
      <c r="L68" s="14">
        <v>3</v>
      </c>
      <c r="M68" s="14"/>
      <c r="N68" s="22"/>
    </row>
    <row r="69" spans="1:14" ht="14.25">
      <c r="A69" s="22"/>
      <c r="B69" s="12" t="s">
        <v>771</v>
      </c>
      <c r="C69" s="12" t="s">
        <v>792</v>
      </c>
      <c r="D69" s="12" t="s">
        <v>793</v>
      </c>
      <c r="E69" s="12">
        <v>220533804</v>
      </c>
      <c r="F69" s="12" t="s">
        <v>796</v>
      </c>
      <c r="G69" s="12" t="s">
        <v>797</v>
      </c>
      <c r="H69" s="12" t="s">
        <v>640</v>
      </c>
      <c r="I69" s="13">
        <v>126.25</v>
      </c>
      <c r="J69" s="14">
        <v>65.66</v>
      </c>
      <c r="K69" s="18">
        <f t="shared" si="2"/>
        <v>64.3925</v>
      </c>
      <c r="L69" s="14">
        <v>2</v>
      </c>
      <c r="M69" s="14"/>
      <c r="N69" s="22"/>
    </row>
    <row r="70" spans="1:14" ht="14.25">
      <c r="A70" s="22"/>
      <c r="B70" s="12" t="s">
        <v>771</v>
      </c>
      <c r="C70" s="12" t="s">
        <v>792</v>
      </c>
      <c r="D70" s="12" t="s">
        <v>793</v>
      </c>
      <c r="E70" s="12">
        <v>220533804</v>
      </c>
      <c r="F70" s="12" t="s">
        <v>798</v>
      </c>
      <c r="G70" s="12" t="s">
        <v>799</v>
      </c>
      <c r="H70" s="12" t="s">
        <v>645</v>
      </c>
      <c r="I70" s="13">
        <v>121.5</v>
      </c>
      <c r="J70" s="14">
        <v>74.42</v>
      </c>
      <c r="K70" s="18">
        <f t="shared" si="2"/>
        <v>67.58500000000001</v>
      </c>
      <c r="L70" s="14">
        <v>1</v>
      </c>
      <c r="M70" s="14" t="s">
        <v>316</v>
      </c>
      <c r="N70" s="22"/>
    </row>
    <row r="71" spans="1:14" ht="14.25">
      <c r="A71" s="22"/>
      <c r="B71" s="12" t="s">
        <v>771</v>
      </c>
      <c r="C71" s="12" t="s">
        <v>800</v>
      </c>
      <c r="D71" s="12" t="s">
        <v>801</v>
      </c>
      <c r="E71" s="12">
        <v>220533805</v>
      </c>
      <c r="F71" s="12" t="s">
        <v>802</v>
      </c>
      <c r="G71" s="12" t="s">
        <v>803</v>
      </c>
      <c r="H71" s="12" t="s">
        <v>645</v>
      </c>
      <c r="I71" s="13">
        <v>136.75</v>
      </c>
      <c r="J71" s="14" t="s">
        <v>361</v>
      </c>
      <c r="K71" s="19">
        <f>I71*0.25</f>
        <v>34.1875</v>
      </c>
      <c r="L71" s="14">
        <v>3</v>
      </c>
      <c r="M71" s="14"/>
      <c r="N71" s="22"/>
    </row>
    <row r="72" spans="1:14" ht="14.25">
      <c r="A72" s="22"/>
      <c r="B72" s="12" t="s">
        <v>771</v>
      </c>
      <c r="C72" s="12" t="s">
        <v>800</v>
      </c>
      <c r="D72" s="12" t="s">
        <v>801</v>
      </c>
      <c r="E72" s="12">
        <v>220533805</v>
      </c>
      <c r="F72" s="12" t="s">
        <v>804</v>
      </c>
      <c r="G72" s="12" t="s">
        <v>805</v>
      </c>
      <c r="H72" s="12" t="s">
        <v>645</v>
      </c>
      <c r="I72" s="13">
        <v>127.75</v>
      </c>
      <c r="J72" s="14">
        <v>80.38</v>
      </c>
      <c r="K72" s="18">
        <f t="shared" si="2"/>
        <v>72.1275</v>
      </c>
      <c r="L72" s="14">
        <v>1</v>
      </c>
      <c r="M72" s="14" t="s">
        <v>316</v>
      </c>
      <c r="N72" s="22"/>
    </row>
    <row r="73" spans="1:14" ht="14.25">
      <c r="A73" s="22"/>
      <c r="B73" s="12" t="s">
        <v>771</v>
      </c>
      <c r="C73" s="12" t="s">
        <v>800</v>
      </c>
      <c r="D73" s="12" t="s">
        <v>801</v>
      </c>
      <c r="E73" s="12">
        <v>220533805</v>
      </c>
      <c r="F73" s="12" t="s">
        <v>806</v>
      </c>
      <c r="G73" s="12" t="s">
        <v>807</v>
      </c>
      <c r="H73" s="12" t="s">
        <v>645</v>
      </c>
      <c r="I73" s="13">
        <v>111.25</v>
      </c>
      <c r="J73" s="14">
        <v>76.7</v>
      </c>
      <c r="K73" s="18">
        <f t="shared" si="2"/>
        <v>66.1625</v>
      </c>
      <c r="L73" s="14">
        <v>2</v>
      </c>
      <c r="M73" s="14"/>
      <c r="N73" s="22"/>
    </row>
    <row r="74" spans="1:14" ht="14.25">
      <c r="A74" s="22" t="s">
        <v>169</v>
      </c>
      <c r="B74" s="12" t="s">
        <v>808</v>
      </c>
      <c r="C74" s="12" t="s">
        <v>809</v>
      </c>
      <c r="D74" s="12" t="s">
        <v>810</v>
      </c>
      <c r="E74" s="12">
        <v>220534601</v>
      </c>
      <c r="F74" s="12" t="s">
        <v>811</v>
      </c>
      <c r="G74" s="12" t="s">
        <v>812</v>
      </c>
      <c r="H74" s="12" t="s">
        <v>645</v>
      </c>
      <c r="I74" s="13">
        <v>142.75</v>
      </c>
      <c r="J74" s="14">
        <v>83.72</v>
      </c>
      <c r="K74" s="18">
        <f t="shared" si="2"/>
        <v>77.5475</v>
      </c>
      <c r="L74" s="14">
        <v>1</v>
      </c>
      <c r="M74" s="14" t="s">
        <v>316</v>
      </c>
      <c r="N74" s="22">
        <v>72.13</v>
      </c>
    </row>
    <row r="75" spans="1:14" ht="14.25">
      <c r="A75" s="22"/>
      <c r="B75" s="12" t="s">
        <v>808</v>
      </c>
      <c r="C75" s="12" t="s">
        <v>809</v>
      </c>
      <c r="D75" s="12" t="s">
        <v>810</v>
      </c>
      <c r="E75" s="12">
        <v>220534601</v>
      </c>
      <c r="F75" s="12" t="s">
        <v>813</v>
      </c>
      <c r="G75" s="12" t="s">
        <v>814</v>
      </c>
      <c r="H75" s="12" t="s">
        <v>645</v>
      </c>
      <c r="I75" s="13">
        <v>142.25</v>
      </c>
      <c r="J75" s="14">
        <v>69.92</v>
      </c>
      <c r="K75" s="18">
        <f t="shared" si="2"/>
        <v>70.52250000000001</v>
      </c>
      <c r="L75" s="14">
        <v>3</v>
      </c>
      <c r="M75" s="14"/>
      <c r="N75" s="22"/>
    </row>
    <row r="76" spans="1:14" ht="14.25">
      <c r="A76" s="22"/>
      <c r="B76" s="12" t="s">
        <v>808</v>
      </c>
      <c r="C76" s="12" t="s">
        <v>809</v>
      </c>
      <c r="D76" s="12" t="s">
        <v>810</v>
      </c>
      <c r="E76" s="12">
        <v>220534601</v>
      </c>
      <c r="F76" s="12" t="s">
        <v>815</v>
      </c>
      <c r="G76" s="12" t="s">
        <v>816</v>
      </c>
      <c r="H76" s="12" t="s">
        <v>645</v>
      </c>
      <c r="I76" s="13">
        <v>138.25</v>
      </c>
      <c r="J76" s="14">
        <v>76.76</v>
      </c>
      <c r="K76" s="18">
        <f t="shared" si="2"/>
        <v>72.9425</v>
      </c>
      <c r="L76" s="14">
        <v>2</v>
      </c>
      <c r="M76" s="14"/>
      <c r="N76" s="22"/>
    </row>
    <row r="77" spans="1:14" ht="14.25">
      <c r="A77" s="22"/>
      <c r="B77" s="12" t="s">
        <v>817</v>
      </c>
      <c r="C77" s="12" t="s">
        <v>818</v>
      </c>
      <c r="D77" s="12" t="s">
        <v>737</v>
      </c>
      <c r="E77" s="12">
        <v>820534701</v>
      </c>
      <c r="F77" s="12" t="s">
        <v>819</v>
      </c>
      <c r="G77" s="12" t="s">
        <v>820</v>
      </c>
      <c r="H77" s="12" t="s">
        <v>645</v>
      </c>
      <c r="I77" s="13">
        <v>136</v>
      </c>
      <c r="J77" s="14">
        <v>68.64</v>
      </c>
      <c r="K77" s="19">
        <f>I77*0.25+J77*0.5</f>
        <v>68.32</v>
      </c>
      <c r="L77" s="14">
        <v>1</v>
      </c>
      <c r="M77" s="14" t="s">
        <v>316</v>
      </c>
      <c r="N77" s="22"/>
    </row>
    <row r="78" spans="1:14" ht="14.25">
      <c r="A78" s="22"/>
      <c r="B78" s="12" t="s">
        <v>817</v>
      </c>
      <c r="C78" s="12" t="s">
        <v>818</v>
      </c>
      <c r="D78" s="12" t="s">
        <v>737</v>
      </c>
      <c r="E78" s="12">
        <v>820534701</v>
      </c>
      <c r="F78" s="12" t="s">
        <v>821</v>
      </c>
      <c r="G78" s="12" t="s">
        <v>822</v>
      </c>
      <c r="H78" s="12" t="s">
        <v>645</v>
      </c>
      <c r="I78" s="13">
        <v>131</v>
      </c>
      <c r="J78" s="14">
        <v>68.92</v>
      </c>
      <c r="K78" s="18">
        <f t="shared" si="2"/>
        <v>67.21000000000001</v>
      </c>
      <c r="L78" s="14">
        <v>2</v>
      </c>
      <c r="M78" s="14"/>
      <c r="N78" s="22"/>
    </row>
    <row r="79" spans="1:14" ht="14.25">
      <c r="A79" s="22"/>
      <c r="B79" s="12" t="s">
        <v>817</v>
      </c>
      <c r="C79" s="12" t="s">
        <v>818</v>
      </c>
      <c r="D79" s="12" t="s">
        <v>737</v>
      </c>
      <c r="E79" s="12">
        <v>820534701</v>
      </c>
      <c r="F79" s="12" t="s">
        <v>823</v>
      </c>
      <c r="G79" s="12" t="s">
        <v>824</v>
      </c>
      <c r="H79" s="12" t="s">
        <v>645</v>
      </c>
      <c r="I79" s="13">
        <v>130.25</v>
      </c>
      <c r="J79" s="14">
        <v>60.76</v>
      </c>
      <c r="K79" s="18">
        <f t="shared" si="2"/>
        <v>62.942499999999995</v>
      </c>
      <c r="L79" s="14">
        <v>3</v>
      </c>
      <c r="M79" s="14"/>
      <c r="N79" s="22"/>
    </row>
    <row r="80" spans="1:14" ht="14.25">
      <c r="A80" s="22"/>
      <c r="B80" s="12" t="s">
        <v>817</v>
      </c>
      <c r="C80" s="12" t="s">
        <v>825</v>
      </c>
      <c r="D80" s="12" t="s">
        <v>737</v>
      </c>
      <c r="E80" s="12">
        <v>820534702</v>
      </c>
      <c r="F80" s="12" t="s">
        <v>826</v>
      </c>
      <c r="G80" s="12" t="s">
        <v>827</v>
      </c>
      <c r="H80" s="12" t="s">
        <v>645</v>
      </c>
      <c r="I80" s="13">
        <v>147.5</v>
      </c>
      <c r="J80" s="14">
        <v>72.94</v>
      </c>
      <c r="K80" s="18">
        <f t="shared" si="2"/>
        <v>73.345</v>
      </c>
      <c r="L80" s="14">
        <v>1</v>
      </c>
      <c r="M80" s="14" t="s">
        <v>316</v>
      </c>
      <c r="N80" s="22"/>
    </row>
    <row r="81" spans="1:14" ht="14.25">
      <c r="A81" s="22"/>
      <c r="B81" s="12" t="s">
        <v>817</v>
      </c>
      <c r="C81" s="12" t="s">
        <v>825</v>
      </c>
      <c r="D81" s="12" t="s">
        <v>737</v>
      </c>
      <c r="E81" s="12">
        <v>820534702</v>
      </c>
      <c r="F81" s="12" t="s">
        <v>828</v>
      </c>
      <c r="G81" s="12" t="s">
        <v>829</v>
      </c>
      <c r="H81" s="12" t="s">
        <v>645</v>
      </c>
      <c r="I81" s="13">
        <v>133.5</v>
      </c>
      <c r="J81" s="14">
        <v>71.1</v>
      </c>
      <c r="K81" s="18">
        <f t="shared" si="2"/>
        <v>68.925</v>
      </c>
      <c r="L81" s="14">
        <v>2</v>
      </c>
      <c r="M81" s="14"/>
      <c r="N81" s="22"/>
    </row>
    <row r="82" spans="1:14" ht="14.25">
      <c r="A82" s="22"/>
      <c r="B82" s="12" t="s">
        <v>817</v>
      </c>
      <c r="C82" s="12" t="s">
        <v>825</v>
      </c>
      <c r="D82" s="12" t="s">
        <v>737</v>
      </c>
      <c r="E82" s="12">
        <v>820534702</v>
      </c>
      <c r="F82" s="12" t="s">
        <v>830</v>
      </c>
      <c r="G82" s="12" t="s">
        <v>831</v>
      </c>
      <c r="H82" s="12" t="s">
        <v>645</v>
      </c>
      <c r="I82" s="13">
        <v>121</v>
      </c>
      <c r="J82" s="14">
        <v>75.8</v>
      </c>
      <c r="K82" s="18">
        <f t="shared" si="2"/>
        <v>68.15</v>
      </c>
      <c r="L82" s="14">
        <v>3</v>
      </c>
      <c r="M82" s="14"/>
      <c r="N82" s="22"/>
    </row>
    <row r="83" spans="1:14" ht="14.25">
      <c r="A83" s="22"/>
      <c r="B83" s="12" t="s">
        <v>832</v>
      </c>
      <c r="C83" s="12" t="s">
        <v>833</v>
      </c>
      <c r="D83" s="12" t="s">
        <v>834</v>
      </c>
      <c r="E83" s="12">
        <v>220534801</v>
      </c>
      <c r="F83" s="12" t="s">
        <v>835</v>
      </c>
      <c r="G83" s="12" t="s">
        <v>836</v>
      </c>
      <c r="H83" s="12" t="s">
        <v>645</v>
      </c>
      <c r="I83" s="13">
        <v>148</v>
      </c>
      <c r="J83" s="14">
        <v>77.5</v>
      </c>
      <c r="K83" s="18">
        <f t="shared" si="2"/>
        <v>75.75</v>
      </c>
      <c r="L83" s="14">
        <v>1</v>
      </c>
      <c r="M83" s="14" t="s">
        <v>316</v>
      </c>
      <c r="N83" s="22"/>
    </row>
    <row r="84" spans="1:14" ht="14.25">
      <c r="A84" s="22"/>
      <c r="B84" s="12" t="s">
        <v>832</v>
      </c>
      <c r="C84" s="12" t="s">
        <v>833</v>
      </c>
      <c r="D84" s="12" t="s">
        <v>834</v>
      </c>
      <c r="E84" s="12">
        <v>220534801</v>
      </c>
      <c r="F84" s="12" t="s">
        <v>837</v>
      </c>
      <c r="G84" s="12" t="s">
        <v>838</v>
      </c>
      <c r="H84" s="12" t="s">
        <v>645</v>
      </c>
      <c r="I84" s="13">
        <v>143</v>
      </c>
      <c r="J84" s="14">
        <v>71.92</v>
      </c>
      <c r="K84" s="18">
        <f t="shared" si="2"/>
        <v>71.71000000000001</v>
      </c>
      <c r="L84" s="14">
        <v>2</v>
      </c>
      <c r="M84" s="14"/>
      <c r="N84" s="22"/>
    </row>
    <row r="85" spans="1:14" ht="14.25">
      <c r="A85" s="22"/>
      <c r="B85" s="12" t="s">
        <v>832</v>
      </c>
      <c r="C85" s="12" t="s">
        <v>833</v>
      </c>
      <c r="D85" s="12" t="s">
        <v>834</v>
      </c>
      <c r="E85" s="12">
        <v>220534801</v>
      </c>
      <c r="F85" s="12" t="s">
        <v>839</v>
      </c>
      <c r="G85" s="12" t="s">
        <v>840</v>
      </c>
      <c r="H85" s="12" t="s">
        <v>645</v>
      </c>
      <c r="I85" s="13">
        <v>135.5</v>
      </c>
      <c r="J85" s="14" t="s">
        <v>361</v>
      </c>
      <c r="K85" s="19">
        <f>I85*0.25</f>
        <v>33.875</v>
      </c>
      <c r="L85" s="14">
        <v>3</v>
      </c>
      <c r="M85" s="14"/>
      <c r="N85" s="22"/>
    </row>
    <row r="86" spans="1:14" ht="14.25">
      <c r="A86" s="22"/>
      <c r="B86" s="12" t="s">
        <v>832</v>
      </c>
      <c r="C86" s="12" t="s">
        <v>841</v>
      </c>
      <c r="D86" s="12" t="s">
        <v>842</v>
      </c>
      <c r="E86" s="12">
        <v>220534802</v>
      </c>
      <c r="F86" s="12" t="s">
        <v>843</v>
      </c>
      <c r="G86" s="12" t="s">
        <v>844</v>
      </c>
      <c r="H86" s="12" t="s">
        <v>640</v>
      </c>
      <c r="I86" s="13">
        <v>132.5</v>
      </c>
      <c r="J86" s="14">
        <v>75.66</v>
      </c>
      <c r="K86" s="18">
        <f t="shared" si="2"/>
        <v>70.955</v>
      </c>
      <c r="L86" s="14">
        <v>1</v>
      </c>
      <c r="M86" s="14" t="s">
        <v>316</v>
      </c>
      <c r="N86" s="22"/>
    </row>
    <row r="87" spans="1:14" ht="14.25">
      <c r="A87" s="22"/>
      <c r="B87" s="12" t="s">
        <v>832</v>
      </c>
      <c r="C87" s="12" t="s">
        <v>841</v>
      </c>
      <c r="D87" s="12" t="s">
        <v>842</v>
      </c>
      <c r="E87" s="12">
        <v>220534802</v>
      </c>
      <c r="F87" s="12" t="s">
        <v>845</v>
      </c>
      <c r="G87" s="12" t="s">
        <v>846</v>
      </c>
      <c r="H87" s="12" t="s">
        <v>640</v>
      </c>
      <c r="I87" s="13">
        <v>118.5</v>
      </c>
      <c r="J87" s="14">
        <v>72.68</v>
      </c>
      <c r="K87" s="18">
        <f t="shared" si="2"/>
        <v>65.965</v>
      </c>
      <c r="L87" s="14">
        <v>2</v>
      </c>
      <c r="M87" s="14"/>
      <c r="N87" s="22"/>
    </row>
    <row r="88" spans="1:14" ht="14.25">
      <c r="A88" s="22"/>
      <c r="B88" s="12" t="s">
        <v>832</v>
      </c>
      <c r="C88" s="12" t="s">
        <v>841</v>
      </c>
      <c r="D88" s="12" t="s">
        <v>842</v>
      </c>
      <c r="E88" s="12">
        <v>220534802</v>
      </c>
      <c r="F88" s="12" t="s">
        <v>847</v>
      </c>
      <c r="G88" s="12" t="s">
        <v>848</v>
      </c>
      <c r="H88" s="12" t="s">
        <v>640</v>
      </c>
      <c r="I88" s="13">
        <v>117.25</v>
      </c>
      <c r="J88" s="14">
        <v>63.44</v>
      </c>
      <c r="K88" s="18">
        <f t="shared" si="2"/>
        <v>61.0325</v>
      </c>
      <c r="L88" s="14">
        <v>3</v>
      </c>
      <c r="M88" s="14"/>
      <c r="N88" s="22"/>
    </row>
    <row r="89" spans="1:14" ht="14.25">
      <c r="A89" s="22" t="s">
        <v>201</v>
      </c>
      <c r="B89" s="12" t="s">
        <v>849</v>
      </c>
      <c r="C89" s="12" t="s">
        <v>757</v>
      </c>
      <c r="D89" s="12" t="s">
        <v>834</v>
      </c>
      <c r="E89" s="12">
        <v>220536401</v>
      </c>
      <c r="F89" s="12" t="s">
        <v>850</v>
      </c>
      <c r="G89" s="12" t="s">
        <v>851</v>
      </c>
      <c r="H89" s="12" t="s">
        <v>640</v>
      </c>
      <c r="I89" s="13">
        <v>139</v>
      </c>
      <c r="J89" s="14">
        <v>77.6</v>
      </c>
      <c r="K89" s="18">
        <f t="shared" si="2"/>
        <v>73.55</v>
      </c>
      <c r="L89" s="14">
        <v>1</v>
      </c>
      <c r="M89" s="14" t="s">
        <v>316</v>
      </c>
      <c r="N89" s="22">
        <v>75.02</v>
      </c>
    </row>
    <row r="90" spans="1:14" ht="14.25">
      <c r="A90" s="22"/>
      <c r="B90" s="12" t="s">
        <v>849</v>
      </c>
      <c r="C90" s="12" t="s">
        <v>757</v>
      </c>
      <c r="D90" s="12" t="s">
        <v>834</v>
      </c>
      <c r="E90" s="12">
        <v>220536401</v>
      </c>
      <c r="F90" s="12" t="s">
        <v>852</v>
      </c>
      <c r="G90" s="12" t="s">
        <v>853</v>
      </c>
      <c r="H90" s="12" t="s">
        <v>645</v>
      </c>
      <c r="I90" s="13">
        <v>137</v>
      </c>
      <c r="J90" s="14">
        <v>69</v>
      </c>
      <c r="K90" s="18">
        <f aca="true" t="shared" si="3" ref="K90:K131">I90*0.25+J90*0.5</f>
        <v>68.75</v>
      </c>
      <c r="L90" s="14">
        <v>3</v>
      </c>
      <c r="M90" s="14"/>
      <c r="N90" s="22"/>
    </row>
    <row r="91" spans="1:14" ht="14.25">
      <c r="A91" s="22"/>
      <c r="B91" s="12" t="s">
        <v>849</v>
      </c>
      <c r="C91" s="12" t="s">
        <v>757</v>
      </c>
      <c r="D91" s="12" t="s">
        <v>834</v>
      </c>
      <c r="E91" s="12">
        <v>220536401</v>
      </c>
      <c r="F91" s="12" t="s">
        <v>854</v>
      </c>
      <c r="G91" s="12" t="s">
        <v>855</v>
      </c>
      <c r="H91" s="12" t="s">
        <v>645</v>
      </c>
      <c r="I91" s="13">
        <v>131.75</v>
      </c>
      <c r="J91" s="14">
        <v>73.3</v>
      </c>
      <c r="K91" s="18">
        <f t="shared" si="3"/>
        <v>69.5875</v>
      </c>
      <c r="L91" s="14">
        <v>2</v>
      </c>
      <c r="M91" s="14"/>
      <c r="N91" s="22"/>
    </row>
    <row r="92" spans="1:14" ht="14.25">
      <c r="A92" s="22"/>
      <c r="B92" s="12" t="s">
        <v>856</v>
      </c>
      <c r="C92" s="12" t="s">
        <v>857</v>
      </c>
      <c r="D92" s="12" t="s">
        <v>858</v>
      </c>
      <c r="E92" s="12">
        <v>820536501</v>
      </c>
      <c r="F92" s="12" t="s">
        <v>859</v>
      </c>
      <c r="G92" s="12" t="s">
        <v>860</v>
      </c>
      <c r="H92" s="12" t="s">
        <v>640</v>
      </c>
      <c r="I92" s="13">
        <v>138.5</v>
      </c>
      <c r="J92" s="14">
        <v>79.8</v>
      </c>
      <c r="K92" s="18">
        <f t="shared" si="3"/>
        <v>74.525</v>
      </c>
      <c r="L92" s="14">
        <v>1</v>
      </c>
      <c r="M92" s="14" t="s">
        <v>316</v>
      </c>
      <c r="N92" s="22"/>
    </row>
    <row r="93" spans="1:14" ht="14.25">
      <c r="A93" s="22"/>
      <c r="B93" s="12" t="s">
        <v>856</v>
      </c>
      <c r="C93" s="12" t="s">
        <v>857</v>
      </c>
      <c r="D93" s="12" t="s">
        <v>858</v>
      </c>
      <c r="E93" s="12">
        <v>820536501</v>
      </c>
      <c r="F93" s="12" t="s">
        <v>861</v>
      </c>
      <c r="G93" s="12" t="s">
        <v>862</v>
      </c>
      <c r="H93" s="12" t="s">
        <v>645</v>
      </c>
      <c r="I93" s="13">
        <v>135.5</v>
      </c>
      <c r="J93" s="14">
        <v>72.3</v>
      </c>
      <c r="K93" s="18">
        <f t="shared" si="3"/>
        <v>70.025</v>
      </c>
      <c r="L93" s="14">
        <v>2</v>
      </c>
      <c r="M93" s="14"/>
      <c r="N93" s="22"/>
    </row>
    <row r="94" spans="1:14" ht="14.25">
      <c r="A94" s="22"/>
      <c r="B94" s="12" t="s">
        <v>856</v>
      </c>
      <c r="C94" s="12" t="s">
        <v>857</v>
      </c>
      <c r="D94" s="12" t="s">
        <v>858</v>
      </c>
      <c r="E94" s="12">
        <v>820536501</v>
      </c>
      <c r="F94" s="12" t="s">
        <v>863</v>
      </c>
      <c r="G94" s="12" t="s">
        <v>864</v>
      </c>
      <c r="H94" s="12" t="s">
        <v>640</v>
      </c>
      <c r="I94" s="13">
        <v>123.75</v>
      </c>
      <c r="J94" s="14">
        <v>72.6</v>
      </c>
      <c r="K94" s="18">
        <f t="shared" si="3"/>
        <v>67.2375</v>
      </c>
      <c r="L94" s="14">
        <v>3</v>
      </c>
      <c r="M94" s="14"/>
      <c r="N94" s="22"/>
    </row>
    <row r="95" spans="1:14" ht="14.25">
      <c r="A95" s="22"/>
      <c r="B95" s="12" t="s">
        <v>865</v>
      </c>
      <c r="C95" s="12" t="s">
        <v>866</v>
      </c>
      <c r="D95" s="12" t="s">
        <v>867</v>
      </c>
      <c r="E95" s="12">
        <v>220538401</v>
      </c>
      <c r="F95" s="12" t="s">
        <v>868</v>
      </c>
      <c r="G95" s="12" t="s">
        <v>869</v>
      </c>
      <c r="H95" s="12" t="s">
        <v>645</v>
      </c>
      <c r="I95" s="13">
        <v>140.75</v>
      </c>
      <c r="J95" s="14">
        <v>75</v>
      </c>
      <c r="K95" s="18">
        <f t="shared" si="3"/>
        <v>72.6875</v>
      </c>
      <c r="L95" s="14">
        <v>2</v>
      </c>
      <c r="M95" s="14"/>
      <c r="N95" s="22"/>
    </row>
    <row r="96" spans="1:14" ht="14.25">
      <c r="A96" s="22"/>
      <c r="B96" s="12" t="s">
        <v>865</v>
      </c>
      <c r="C96" s="12" t="s">
        <v>866</v>
      </c>
      <c r="D96" s="12" t="s">
        <v>867</v>
      </c>
      <c r="E96" s="12">
        <v>220538401</v>
      </c>
      <c r="F96" s="12" t="s">
        <v>870</v>
      </c>
      <c r="G96" s="12" t="s">
        <v>871</v>
      </c>
      <c r="H96" s="12" t="s">
        <v>645</v>
      </c>
      <c r="I96" s="13">
        <v>140.25</v>
      </c>
      <c r="J96" s="14">
        <v>71</v>
      </c>
      <c r="K96" s="18">
        <f t="shared" si="3"/>
        <v>70.5625</v>
      </c>
      <c r="L96" s="14">
        <v>3</v>
      </c>
      <c r="M96" s="14"/>
      <c r="N96" s="22"/>
    </row>
    <row r="97" spans="1:14" ht="14.25">
      <c r="A97" s="22"/>
      <c r="B97" s="12" t="s">
        <v>865</v>
      </c>
      <c r="C97" s="12" t="s">
        <v>866</v>
      </c>
      <c r="D97" s="12" t="s">
        <v>867</v>
      </c>
      <c r="E97" s="12">
        <v>220538401</v>
      </c>
      <c r="F97" s="12" t="s">
        <v>872</v>
      </c>
      <c r="G97" s="12" t="s">
        <v>873</v>
      </c>
      <c r="H97" s="12" t="s">
        <v>640</v>
      </c>
      <c r="I97" s="13">
        <v>138.75</v>
      </c>
      <c r="J97" s="14">
        <v>80.3</v>
      </c>
      <c r="K97" s="18">
        <f t="shared" si="3"/>
        <v>74.8375</v>
      </c>
      <c r="L97" s="14">
        <v>1</v>
      </c>
      <c r="M97" s="14" t="s">
        <v>316</v>
      </c>
      <c r="N97" s="22"/>
    </row>
    <row r="98" spans="1:14" ht="14.25">
      <c r="A98" s="22"/>
      <c r="B98" s="12" t="s">
        <v>874</v>
      </c>
      <c r="C98" s="12" t="s">
        <v>730</v>
      </c>
      <c r="D98" s="12" t="s">
        <v>875</v>
      </c>
      <c r="E98" s="12">
        <v>220538801</v>
      </c>
      <c r="F98" s="12" t="s">
        <v>876</v>
      </c>
      <c r="G98" s="12" t="s">
        <v>877</v>
      </c>
      <c r="H98" s="12" t="s">
        <v>640</v>
      </c>
      <c r="I98" s="13">
        <v>147.25</v>
      </c>
      <c r="J98" s="14">
        <v>76.9</v>
      </c>
      <c r="K98" s="18">
        <f t="shared" si="3"/>
        <v>75.2625</v>
      </c>
      <c r="L98" s="14">
        <v>1</v>
      </c>
      <c r="M98" s="14" t="s">
        <v>316</v>
      </c>
      <c r="N98" s="22"/>
    </row>
    <row r="99" spans="1:14" ht="14.25">
      <c r="A99" s="22"/>
      <c r="B99" s="12" t="s">
        <v>874</v>
      </c>
      <c r="C99" s="12" t="s">
        <v>730</v>
      </c>
      <c r="D99" s="12" t="s">
        <v>875</v>
      </c>
      <c r="E99" s="12">
        <v>220538801</v>
      </c>
      <c r="F99" s="12" t="s">
        <v>878</v>
      </c>
      <c r="G99" s="12" t="s">
        <v>879</v>
      </c>
      <c r="H99" s="12" t="s">
        <v>640</v>
      </c>
      <c r="I99" s="13">
        <v>133</v>
      </c>
      <c r="J99" s="14">
        <v>71.5</v>
      </c>
      <c r="K99" s="18">
        <f t="shared" si="3"/>
        <v>69</v>
      </c>
      <c r="L99" s="14">
        <v>3</v>
      </c>
      <c r="M99" s="14"/>
      <c r="N99" s="22"/>
    </row>
    <row r="100" spans="1:14" ht="14.25">
      <c r="A100" s="22"/>
      <c r="B100" s="12" t="s">
        <v>874</v>
      </c>
      <c r="C100" s="12" t="s">
        <v>730</v>
      </c>
      <c r="D100" s="12" t="s">
        <v>875</v>
      </c>
      <c r="E100" s="12">
        <v>220538801</v>
      </c>
      <c r="F100" s="12" t="s">
        <v>880</v>
      </c>
      <c r="G100" s="12" t="s">
        <v>881</v>
      </c>
      <c r="H100" s="12" t="s">
        <v>640</v>
      </c>
      <c r="I100" s="13">
        <v>130.75</v>
      </c>
      <c r="J100" s="14">
        <v>72.4</v>
      </c>
      <c r="K100" s="18">
        <f t="shared" si="3"/>
        <v>68.8875</v>
      </c>
      <c r="L100" s="14">
        <v>4</v>
      </c>
      <c r="M100" s="14"/>
      <c r="N100" s="22"/>
    </row>
    <row r="101" spans="1:14" ht="14.25">
      <c r="A101" s="22"/>
      <c r="B101" s="12" t="s">
        <v>874</v>
      </c>
      <c r="C101" s="12" t="s">
        <v>730</v>
      </c>
      <c r="D101" s="12" t="s">
        <v>875</v>
      </c>
      <c r="E101" s="12">
        <v>220538801</v>
      </c>
      <c r="F101" s="12" t="s">
        <v>882</v>
      </c>
      <c r="G101" s="12" t="s">
        <v>883</v>
      </c>
      <c r="H101" s="12" t="s">
        <v>645</v>
      </c>
      <c r="I101" s="13">
        <v>109</v>
      </c>
      <c r="J101" s="14">
        <v>83.6</v>
      </c>
      <c r="K101" s="18">
        <f t="shared" si="3"/>
        <v>69.05</v>
      </c>
      <c r="L101" s="14">
        <v>2</v>
      </c>
      <c r="M101" s="14" t="s">
        <v>316</v>
      </c>
      <c r="N101" s="22"/>
    </row>
    <row r="102" spans="1:14" ht="14.25">
      <c r="A102" s="22" t="s">
        <v>226</v>
      </c>
      <c r="B102" s="12" t="s">
        <v>884</v>
      </c>
      <c r="C102" s="12" t="s">
        <v>709</v>
      </c>
      <c r="D102" s="12" t="s">
        <v>737</v>
      </c>
      <c r="E102" s="12">
        <v>220539601</v>
      </c>
      <c r="F102" s="12" t="s">
        <v>885</v>
      </c>
      <c r="G102" s="12" t="s">
        <v>886</v>
      </c>
      <c r="H102" s="12" t="s">
        <v>645</v>
      </c>
      <c r="I102" s="13">
        <v>135.5</v>
      </c>
      <c r="J102" s="14">
        <v>80.9</v>
      </c>
      <c r="K102" s="18">
        <f t="shared" si="3"/>
        <v>74.325</v>
      </c>
      <c r="L102" s="14">
        <v>1</v>
      </c>
      <c r="M102" s="14" t="s">
        <v>316</v>
      </c>
      <c r="N102" s="22">
        <v>72.46</v>
      </c>
    </row>
    <row r="103" spans="1:14" ht="14.25">
      <c r="A103" s="22"/>
      <c r="B103" s="12" t="s">
        <v>884</v>
      </c>
      <c r="C103" s="12" t="s">
        <v>709</v>
      </c>
      <c r="D103" s="12" t="s">
        <v>737</v>
      </c>
      <c r="E103" s="12">
        <v>220539601</v>
      </c>
      <c r="F103" s="12" t="s">
        <v>887</v>
      </c>
      <c r="G103" s="12" t="s">
        <v>888</v>
      </c>
      <c r="H103" s="12" t="s">
        <v>640</v>
      </c>
      <c r="I103" s="13">
        <v>118.75</v>
      </c>
      <c r="J103" s="14">
        <v>70.4</v>
      </c>
      <c r="K103" s="18">
        <f t="shared" si="3"/>
        <v>64.8875</v>
      </c>
      <c r="L103" s="14">
        <v>2</v>
      </c>
      <c r="M103" s="14"/>
      <c r="N103" s="22"/>
    </row>
    <row r="104" spans="1:14" ht="14.25">
      <c r="A104" s="22"/>
      <c r="B104" s="12" t="s">
        <v>889</v>
      </c>
      <c r="C104" s="12" t="s">
        <v>857</v>
      </c>
      <c r="D104" s="12" t="s">
        <v>858</v>
      </c>
      <c r="E104" s="12">
        <v>820539701</v>
      </c>
      <c r="F104" s="12" t="s">
        <v>890</v>
      </c>
      <c r="G104" s="12" t="s">
        <v>891</v>
      </c>
      <c r="H104" s="12" t="s">
        <v>645</v>
      </c>
      <c r="I104" s="13">
        <v>141.25</v>
      </c>
      <c r="J104" s="14">
        <v>74.3</v>
      </c>
      <c r="K104" s="18">
        <f t="shared" si="3"/>
        <v>72.4625</v>
      </c>
      <c r="L104" s="14">
        <v>2</v>
      </c>
      <c r="M104" s="14"/>
      <c r="N104" s="22"/>
    </row>
    <row r="105" spans="1:14" ht="14.25">
      <c r="A105" s="22"/>
      <c r="B105" s="12" t="s">
        <v>889</v>
      </c>
      <c r="C105" s="12" t="s">
        <v>857</v>
      </c>
      <c r="D105" s="12" t="s">
        <v>858</v>
      </c>
      <c r="E105" s="12">
        <v>820539701</v>
      </c>
      <c r="F105" s="12" t="s">
        <v>892</v>
      </c>
      <c r="G105" s="12" t="s">
        <v>893</v>
      </c>
      <c r="H105" s="12" t="s">
        <v>645</v>
      </c>
      <c r="I105" s="13">
        <v>136.25</v>
      </c>
      <c r="J105" s="14">
        <v>77.1</v>
      </c>
      <c r="K105" s="18">
        <f t="shared" si="3"/>
        <v>72.6125</v>
      </c>
      <c r="L105" s="14">
        <v>1</v>
      </c>
      <c r="M105" s="14" t="s">
        <v>316</v>
      </c>
      <c r="N105" s="22"/>
    </row>
    <row r="106" spans="1:14" ht="14.25">
      <c r="A106" s="22"/>
      <c r="B106" s="12" t="s">
        <v>889</v>
      </c>
      <c r="C106" s="12" t="s">
        <v>857</v>
      </c>
      <c r="D106" s="12" t="s">
        <v>858</v>
      </c>
      <c r="E106" s="12">
        <v>820539701</v>
      </c>
      <c r="F106" s="12" t="s">
        <v>894</v>
      </c>
      <c r="G106" s="12" t="s">
        <v>895</v>
      </c>
      <c r="H106" s="12" t="s">
        <v>645</v>
      </c>
      <c r="I106" s="13">
        <v>132.5</v>
      </c>
      <c r="J106" s="14">
        <v>63.9</v>
      </c>
      <c r="K106" s="18">
        <f t="shared" si="3"/>
        <v>65.075</v>
      </c>
      <c r="L106" s="14">
        <v>3</v>
      </c>
      <c r="M106" s="14"/>
      <c r="N106" s="22"/>
    </row>
    <row r="107" spans="1:14" ht="14.25">
      <c r="A107" s="22"/>
      <c r="B107" s="12" t="s">
        <v>884</v>
      </c>
      <c r="C107" s="12" t="s">
        <v>740</v>
      </c>
      <c r="D107" s="12" t="s">
        <v>737</v>
      </c>
      <c r="E107" s="12">
        <v>220539602</v>
      </c>
      <c r="F107" s="12" t="s">
        <v>896</v>
      </c>
      <c r="G107" s="12" t="s">
        <v>897</v>
      </c>
      <c r="H107" s="12" t="s">
        <v>640</v>
      </c>
      <c r="I107" s="13">
        <v>139</v>
      </c>
      <c r="J107" s="6">
        <v>75.1</v>
      </c>
      <c r="K107" s="18">
        <f t="shared" si="3"/>
        <v>72.3</v>
      </c>
      <c r="L107" s="14">
        <v>1</v>
      </c>
      <c r="M107" s="14" t="s">
        <v>316</v>
      </c>
      <c r="N107" s="22"/>
    </row>
    <row r="108" spans="1:14" ht="14.25">
      <c r="A108" s="22"/>
      <c r="B108" s="12" t="s">
        <v>884</v>
      </c>
      <c r="C108" s="12" t="s">
        <v>740</v>
      </c>
      <c r="D108" s="12" t="s">
        <v>737</v>
      </c>
      <c r="E108" s="12">
        <v>220539602</v>
      </c>
      <c r="F108" s="12" t="s">
        <v>898</v>
      </c>
      <c r="G108" s="12" t="s">
        <v>899</v>
      </c>
      <c r="H108" s="12" t="s">
        <v>645</v>
      </c>
      <c r="I108" s="13">
        <v>135.5</v>
      </c>
      <c r="J108" s="6">
        <v>71.5</v>
      </c>
      <c r="K108" s="18">
        <f t="shared" si="3"/>
        <v>69.625</v>
      </c>
      <c r="L108" s="14">
        <v>2</v>
      </c>
      <c r="M108" s="14"/>
      <c r="N108" s="22"/>
    </row>
    <row r="109" spans="1:14" ht="14.25">
      <c r="A109" s="22"/>
      <c r="B109" s="12" t="s">
        <v>884</v>
      </c>
      <c r="C109" s="12" t="s">
        <v>740</v>
      </c>
      <c r="D109" s="12" t="s">
        <v>737</v>
      </c>
      <c r="E109" s="12">
        <v>220539602</v>
      </c>
      <c r="F109" s="12" t="s">
        <v>900</v>
      </c>
      <c r="G109" s="12" t="s">
        <v>901</v>
      </c>
      <c r="H109" s="12" t="s">
        <v>645</v>
      </c>
      <c r="I109" s="13">
        <v>134.5</v>
      </c>
      <c r="J109" s="6">
        <v>71.6</v>
      </c>
      <c r="K109" s="18">
        <f t="shared" si="3"/>
        <v>69.425</v>
      </c>
      <c r="L109" s="14">
        <v>3</v>
      </c>
      <c r="M109" s="14"/>
      <c r="N109" s="22"/>
    </row>
    <row r="110" spans="1:14" ht="14.25">
      <c r="A110" s="22"/>
      <c r="B110" s="12" t="s">
        <v>902</v>
      </c>
      <c r="C110" s="12" t="s">
        <v>903</v>
      </c>
      <c r="D110" s="12" t="s">
        <v>904</v>
      </c>
      <c r="E110" s="12">
        <v>220535101</v>
      </c>
      <c r="F110" s="12" t="s">
        <v>905</v>
      </c>
      <c r="G110" s="12" t="s">
        <v>906</v>
      </c>
      <c r="H110" s="12" t="s">
        <v>640</v>
      </c>
      <c r="I110" s="13">
        <v>133.75</v>
      </c>
      <c r="J110" s="14" t="s">
        <v>361</v>
      </c>
      <c r="K110" s="19">
        <f>I110*0.25</f>
        <v>33.4375</v>
      </c>
      <c r="L110" s="14">
        <v>2</v>
      </c>
      <c r="M110" s="14"/>
      <c r="N110" s="22"/>
    </row>
    <row r="111" spans="1:14" ht="14.25">
      <c r="A111" s="22"/>
      <c r="B111" s="12" t="s">
        <v>902</v>
      </c>
      <c r="C111" s="12" t="s">
        <v>903</v>
      </c>
      <c r="D111" s="12" t="s">
        <v>904</v>
      </c>
      <c r="E111" s="12">
        <v>220535101</v>
      </c>
      <c r="F111" s="12" t="s">
        <v>907</v>
      </c>
      <c r="G111" s="12" t="s">
        <v>908</v>
      </c>
      <c r="H111" s="12" t="s">
        <v>640</v>
      </c>
      <c r="I111" s="13">
        <v>123.25</v>
      </c>
      <c r="J111" s="14">
        <v>68.1</v>
      </c>
      <c r="K111" s="18">
        <f t="shared" si="3"/>
        <v>64.8625</v>
      </c>
      <c r="L111" s="14">
        <v>1</v>
      </c>
      <c r="M111" s="14" t="s">
        <v>1597</v>
      </c>
      <c r="N111" s="22"/>
    </row>
    <row r="112" spans="1:14" ht="14.25">
      <c r="A112" s="22"/>
      <c r="B112" s="12" t="s">
        <v>909</v>
      </c>
      <c r="C112" s="12" t="s">
        <v>910</v>
      </c>
      <c r="D112" s="12" t="s">
        <v>911</v>
      </c>
      <c r="E112" s="12">
        <v>820535201</v>
      </c>
      <c r="F112" s="12" t="s">
        <v>912</v>
      </c>
      <c r="G112" s="12" t="s">
        <v>913</v>
      </c>
      <c r="H112" s="12" t="s">
        <v>640</v>
      </c>
      <c r="I112" s="13">
        <v>132.25</v>
      </c>
      <c r="J112" s="14">
        <v>68.2</v>
      </c>
      <c r="K112" s="18">
        <f t="shared" si="3"/>
        <v>67.1625</v>
      </c>
      <c r="L112" s="14">
        <v>4</v>
      </c>
      <c r="M112" s="14"/>
      <c r="N112" s="22"/>
    </row>
    <row r="113" spans="1:14" ht="14.25">
      <c r="A113" s="22"/>
      <c r="B113" s="12" t="s">
        <v>909</v>
      </c>
      <c r="C113" s="12" t="s">
        <v>910</v>
      </c>
      <c r="D113" s="12" t="s">
        <v>911</v>
      </c>
      <c r="E113" s="12">
        <v>820535201</v>
      </c>
      <c r="F113" s="12" t="s">
        <v>914</v>
      </c>
      <c r="G113" s="12" t="s">
        <v>915</v>
      </c>
      <c r="H113" s="12" t="s">
        <v>645</v>
      </c>
      <c r="I113" s="13">
        <v>128.75</v>
      </c>
      <c r="J113" s="14">
        <v>81.2</v>
      </c>
      <c r="K113" s="18">
        <f t="shared" si="3"/>
        <v>72.7875</v>
      </c>
      <c r="L113" s="14">
        <v>1</v>
      </c>
      <c r="M113" s="14" t="s">
        <v>316</v>
      </c>
      <c r="N113" s="22"/>
    </row>
    <row r="114" spans="1:14" ht="14.25">
      <c r="A114" s="22"/>
      <c r="B114" s="12" t="s">
        <v>909</v>
      </c>
      <c r="C114" s="12" t="s">
        <v>910</v>
      </c>
      <c r="D114" s="12" t="s">
        <v>911</v>
      </c>
      <c r="E114" s="12">
        <v>820535201</v>
      </c>
      <c r="F114" s="12" t="s">
        <v>916</v>
      </c>
      <c r="G114" s="12" t="s">
        <v>917</v>
      </c>
      <c r="H114" s="12" t="s">
        <v>640</v>
      </c>
      <c r="I114" s="13">
        <v>122</v>
      </c>
      <c r="J114" s="14">
        <v>61.5</v>
      </c>
      <c r="K114" s="18">
        <f t="shared" si="3"/>
        <v>61.25</v>
      </c>
      <c r="L114" s="14">
        <v>5</v>
      </c>
      <c r="M114" s="14"/>
      <c r="N114" s="22"/>
    </row>
    <row r="115" spans="1:14" ht="14.25">
      <c r="A115" s="22"/>
      <c r="B115" s="12" t="s">
        <v>909</v>
      </c>
      <c r="C115" s="12" t="s">
        <v>910</v>
      </c>
      <c r="D115" s="12" t="s">
        <v>911</v>
      </c>
      <c r="E115" s="12">
        <v>820535201</v>
      </c>
      <c r="F115" s="12" t="s">
        <v>918</v>
      </c>
      <c r="G115" s="12" t="s">
        <v>919</v>
      </c>
      <c r="H115" s="12" t="s">
        <v>645</v>
      </c>
      <c r="I115" s="13">
        <v>121.5</v>
      </c>
      <c r="J115" s="14">
        <v>73.8</v>
      </c>
      <c r="K115" s="18">
        <f t="shared" si="3"/>
        <v>67.275</v>
      </c>
      <c r="L115" s="14">
        <v>3</v>
      </c>
      <c r="M115" s="14"/>
      <c r="N115" s="22"/>
    </row>
    <row r="116" spans="1:14" ht="14.25">
      <c r="A116" s="22"/>
      <c r="B116" s="12" t="s">
        <v>909</v>
      </c>
      <c r="C116" s="12" t="s">
        <v>910</v>
      </c>
      <c r="D116" s="12" t="s">
        <v>911</v>
      </c>
      <c r="E116" s="12">
        <v>820535201</v>
      </c>
      <c r="F116" s="12" t="s">
        <v>920</v>
      </c>
      <c r="G116" s="12" t="s">
        <v>921</v>
      </c>
      <c r="H116" s="12" t="s">
        <v>640</v>
      </c>
      <c r="I116" s="13">
        <v>119.5</v>
      </c>
      <c r="J116" s="14" t="s">
        <v>361</v>
      </c>
      <c r="K116" s="19">
        <f>I116*0.25</f>
        <v>29.875</v>
      </c>
      <c r="L116" s="14">
        <v>6</v>
      </c>
      <c r="M116" s="14"/>
      <c r="N116" s="22"/>
    </row>
    <row r="117" spans="1:14" ht="14.25">
      <c r="A117" s="22"/>
      <c r="B117" s="12" t="s">
        <v>909</v>
      </c>
      <c r="C117" s="12" t="s">
        <v>910</v>
      </c>
      <c r="D117" s="12" t="s">
        <v>911</v>
      </c>
      <c r="E117" s="12">
        <v>820535201</v>
      </c>
      <c r="F117" s="12" t="s">
        <v>922</v>
      </c>
      <c r="G117" s="12" t="s">
        <v>923</v>
      </c>
      <c r="H117" s="12" t="s">
        <v>640</v>
      </c>
      <c r="I117" s="13">
        <v>116.25</v>
      </c>
      <c r="J117" s="14">
        <v>76.8</v>
      </c>
      <c r="K117" s="18">
        <f t="shared" si="3"/>
        <v>67.4625</v>
      </c>
      <c r="L117" s="14">
        <v>2</v>
      </c>
      <c r="M117" s="14" t="s">
        <v>316</v>
      </c>
      <c r="N117" s="22"/>
    </row>
    <row r="118" spans="1:14" ht="14.25">
      <c r="A118" s="22" t="s">
        <v>259</v>
      </c>
      <c r="B118" s="12" t="s">
        <v>924</v>
      </c>
      <c r="C118" s="12" t="s">
        <v>925</v>
      </c>
      <c r="D118" s="12" t="s">
        <v>926</v>
      </c>
      <c r="E118" s="12">
        <v>220538601</v>
      </c>
      <c r="F118" s="12" t="s">
        <v>927</v>
      </c>
      <c r="G118" s="12" t="s">
        <v>928</v>
      </c>
      <c r="H118" s="12" t="s">
        <v>645</v>
      </c>
      <c r="I118" s="13">
        <v>144.25</v>
      </c>
      <c r="J118" s="14">
        <v>66.3</v>
      </c>
      <c r="K118" s="18">
        <f t="shared" si="3"/>
        <v>69.2125</v>
      </c>
      <c r="L118" s="14">
        <v>1</v>
      </c>
      <c r="M118" s="14" t="s">
        <v>316</v>
      </c>
      <c r="N118" s="22">
        <v>73.17</v>
      </c>
    </row>
    <row r="119" spans="1:14" ht="14.25">
      <c r="A119" s="22"/>
      <c r="B119" s="12" t="s">
        <v>924</v>
      </c>
      <c r="C119" s="12" t="s">
        <v>925</v>
      </c>
      <c r="D119" s="12" t="s">
        <v>926</v>
      </c>
      <c r="E119" s="12">
        <v>220538601</v>
      </c>
      <c r="F119" s="12" t="s">
        <v>929</v>
      </c>
      <c r="G119" s="12" t="s">
        <v>930</v>
      </c>
      <c r="H119" s="12" t="s">
        <v>645</v>
      </c>
      <c r="I119" s="13">
        <v>128.25</v>
      </c>
      <c r="J119" s="14" t="s">
        <v>361</v>
      </c>
      <c r="K119" s="19">
        <f>I119*0.25</f>
        <v>32.0625</v>
      </c>
      <c r="L119" s="14">
        <v>2</v>
      </c>
      <c r="M119" s="14"/>
      <c r="N119" s="22"/>
    </row>
    <row r="120" spans="1:14" ht="14.25">
      <c r="A120" s="22"/>
      <c r="B120" s="12" t="s">
        <v>924</v>
      </c>
      <c r="C120" s="12" t="s">
        <v>925</v>
      </c>
      <c r="D120" s="12" t="s">
        <v>926</v>
      </c>
      <c r="E120" s="12">
        <v>220538601</v>
      </c>
      <c r="F120" s="12" t="s">
        <v>931</v>
      </c>
      <c r="G120" s="12" t="s">
        <v>932</v>
      </c>
      <c r="H120" s="12" t="s">
        <v>640</v>
      </c>
      <c r="I120" s="13">
        <v>125.75</v>
      </c>
      <c r="J120" s="14" t="s">
        <v>361</v>
      </c>
      <c r="K120" s="19">
        <f>I120*0.25</f>
        <v>31.4375</v>
      </c>
      <c r="L120" s="14">
        <v>3</v>
      </c>
      <c r="M120" s="14"/>
      <c r="N120" s="22"/>
    </row>
    <row r="121" spans="1:14" ht="14.25">
      <c r="A121" s="22"/>
      <c r="B121" s="12" t="s">
        <v>924</v>
      </c>
      <c r="C121" s="12" t="s">
        <v>749</v>
      </c>
      <c r="D121" s="12" t="s">
        <v>933</v>
      </c>
      <c r="E121" s="12">
        <v>220538602</v>
      </c>
      <c r="F121" s="12" t="s">
        <v>934</v>
      </c>
      <c r="G121" s="12" t="s">
        <v>935</v>
      </c>
      <c r="H121" s="12" t="s">
        <v>645</v>
      </c>
      <c r="I121" s="13">
        <v>139.75</v>
      </c>
      <c r="J121" s="14">
        <v>68.4</v>
      </c>
      <c r="K121" s="18">
        <f t="shared" si="3"/>
        <v>69.1375</v>
      </c>
      <c r="L121" s="14">
        <v>2</v>
      </c>
      <c r="M121" s="14"/>
      <c r="N121" s="22"/>
    </row>
    <row r="122" spans="1:14" ht="14.25">
      <c r="A122" s="22"/>
      <c r="B122" s="12" t="s">
        <v>924</v>
      </c>
      <c r="C122" s="12" t="s">
        <v>749</v>
      </c>
      <c r="D122" s="12" t="s">
        <v>933</v>
      </c>
      <c r="E122" s="12">
        <v>220538602</v>
      </c>
      <c r="F122" s="12" t="s">
        <v>936</v>
      </c>
      <c r="G122" s="12" t="s">
        <v>937</v>
      </c>
      <c r="H122" s="12" t="s">
        <v>645</v>
      </c>
      <c r="I122" s="13">
        <v>132.25</v>
      </c>
      <c r="J122" s="14">
        <v>69.4</v>
      </c>
      <c r="K122" s="18">
        <f t="shared" si="3"/>
        <v>67.7625</v>
      </c>
      <c r="L122" s="14">
        <v>3</v>
      </c>
      <c r="M122" s="14"/>
      <c r="N122" s="22"/>
    </row>
    <row r="123" spans="1:14" ht="14.25">
      <c r="A123" s="22"/>
      <c r="B123" s="12" t="s">
        <v>924</v>
      </c>
      <c r="C123" s="12" t="s">
        <v>749</v>
      </c>
      <c r="D123" s="12" t="s">
        <v>933</v>
      </c>
      <c r="E123" s="12">
        <v>220538602</v>
      </c>
      <c r="F123" s="12" t="s">
        <v>938</v>
      </c>
      <c r="G123" s="12" t="s">
        <v>939</v>
      </c>
      <c r="H123" s="12" t="s">
        <v>645</v>
      </c>
      <c r="I123" s="13">
        <v>130.75</v>
      </c>
      <c r="J123" s="14">
        <v>81.2</v>
      </c>
      <c r="K123" s="18">
        <f t="shared" si="3"/>
        <v>73.2875</v>
      </c>
      <c r="L123" s="14">
        <v>1</v>
      </c>
      <c r="M123" s="14" t="s">
        <v>316</v>
      </c>
      <c r="N123" s="22"/>
    </row>
    <row r="124" spans="1:14" ht="14.25">
      <c r="A124" s="22"/>
      <c r="B124" s="12" t="s">
        <v>940</v>
      </c>
      <c r="C124" s="12" t="s">
        <v>941</v>
      </c>
      <c r="D124" s="12" t="s">
        <v>942</v>
      </c>
      <c r="E124" s="12">
        <v>220532601</v>
      </c>
      <c r="F124" s="12" t="s">
        <v>943</v>
      </c>
      <c r="G124" s="12" t="s">
        <v>944</v>
      </c>
      <c r="H124" s="12" t="s">
        <v>645</v>
      </c>
      <c r="I124" s="13">
        <v>127.75</v>
      </c>
      <c r="J124" s="14">
        <v>79</v>
      </c>
      <c r="K124" s="18">
        <f t="shared" si="3"/>
        <v>71.4375</v>
      </c>
      <c r="L124" s="14">
        <v>2</v>
      </c>
      <c r="M124" s="14"/>
      <c r="N124" s="22"/>
    </row>
    <row r="125" spans="1:14" ht="14.25">
      <c r="A125" s="22"/>
      <c r="B125" s="12" t="s">
        <v>940</v>
      </c>
      <c r="C125" s="12" t="s">
        <v>941</v>
      </c>
      <c r="D125" s="12" t="s">
        <v>942</v>
      </c>
      <c r="E125" s="12">
        <v>220532601</v>
      </c>
      <c r="F125" s="12" t="s">
        <v>945</v>
      </c>
      <c r="G125" s="12" t="s">
        <v>946</v>
      </c>
      <c r="H125" s="12" t="s">
        <v>645</v>
      </c>
      <c r="I125" s="13">
        <v>127.25</v>
      </c>
      <c r="J125" s="14">
        <v>79.6</v>
      </c>
      <c r="K125" s="18">
        <f t="shared" si="3"/>
        <v>71.6125</v>
      </c>
      <c r="L125" s="14">
        <v>1</v>
      </c>
      <c r="M125" s="14" t="s">
        <v>316</v>
      </c>
      <c r="N125" s="22"/>
    </row>
    <row r="126" spans="1:14" ht="14.25">
      <c r="A126" s="22"/>
      <c r="B126" s="12" t="s">
        <v>940</v>
      </c>
      <c r="C126" s="12" t="s">
        <v>941</v>
      </c>
      <c r="D126" s="12" t="s">
        <v>942</v>
      </c>
      <c r="E126" s="12">
        <v>220532601</v>
      </c>
      <c r="F126" s="12" t="s">
        <v>947</v>
      </c>
      <c r="G126" s="12" t="s">
        <v>948</v>
      </c>
      <c r="H126" s="12" t="s">
        <v>645</v>
      </c>
      <c r="I126" s="13">
        <v>118.75</v>
      </c>
      <c r="J126" s="14">
        <v>75.6</v>
      </c>
      <c r="K126" s="18">
        <f t="shared" si="3"/>
        <v>67.4875</v>
      </c>
      <c r="L126" s="14">
        <v>3</v>
      </c>
      <c r="M126" s="14"/>
      <c r="N126" s="22"/>
    </row>
    <row r="127" spans="1:14" ht="14.25">
      <c r="A127" s="22"/>
      <c r="B127" s="12" t="s">
        <v>949</v>
      </c>
      <c r="C127" s="12" t="s">
        <v>950</v>
      </c>
      <c r="D127" s="12" t="s">
        <v>951</v>
      </c>
      <c r="E127" s="12">
        <v>220536901</v>
      </c>
      <c r="F127" s="12" t="s">
        <v>952</v>
      </c>
      <c r="G127" s="12" t="s">
        <v>953</v>
      </c>
      <c r="H127" s="12" t="s">
        <v>640</v>
      </c>
      <c r="I127" s="13">
        <v>135.5</v>
      </c>
      <c r="J127" s="14">
        <v>69.3</v>
      </c>
      <c r="K127" s="18">
        <f t="shared" si="3"/>
        <v>68.525</v>
      </c>
      <c r="L127" s="14">
        <v>3</v>
      </c>
      <c r="M127" s="14"/>
      <c r="N127" s="22"/>
    </row>
    <row r="128" spans="1:14" ht="14.25">
      <c r="A128" s="22"/>
      <c r="B128" s="12" t="s">
        <v>949</v>
      </c>
      <c r="C128" s="12" t="s">
        <v>950</v>
      </c>
      <c r="D128" s="12" t="s">
        <v>951</v>
      </c>
      <c r="E128" s="12">
        <v>220536901</v>
      </c>
      <c r="F128" s="12" t="s">
        <v>954</v>
      </c>
      <c r="G128" s="12" t="s">
        <v>955</v>
      </c>
      <c r="H128" s="12" t="s">
        <v>640</v>
      </c>
      <c r="I128" s="13">
        <v>128</v>
      </c>
      <c r="J128" s="14">
        <v>73.2</v>
      </c>
      <c r="K128" s="18">
        <f t="shared" si="3"/>
        <v>68.6</v>
      </c>
      <c r="L128" s="14">
        <v>2</v>
      </c>
      <c r="M128" s="14"/>
      <c r="N128" s="22"/>
    </row>
    <row r="129" spans="1:14" ht="14.25">
      <c r="A129" s="22"/>
      <c r="B129" s="12" t="s">
        <v>949</v>
      </c>
      <c r="C129" s="12" t="s">
        <v>950</v>
      </c>
      <c r="D129" s="12" t="s">
        <v>951</v>
      </c>
      <c r="E129" s="12">
        <v>220536901</v>
      </c>
      <c r="F129" s="12" t="s">
        <v>956</v>
      </c>
      <c r="G129" s="12" t="s">
        <v>957</v>
      </c>
      <c r="H129" s="12" t="s">
        <v>640</v>
      </c>
      <c r="I129" s="13">
        <v>126</v>
      </c>
      <c r="J129" s="14">
        <v>76.6</v>
      </c>
      <c r="K129" s="18">
        <f t="shared" si="3"/>
        <v>69.8</v>
      </c>
      <c r="L129" s="14">
        <v>1</v>
      </c>
      <c r="M129" s="14" t="s">
        <v>316</v>
      </c>
      <c r="N129" s="22"/>
    </row>
    <row r="130" spans="1:14" ht="14.25">
      <c r="A130" s="22"/>
      <c r="B130" s="12" t="s">
        <v>958</v>
      </c>
      <c r="C130" s="12" t="s">
        <v>857</v>
      </c>
      <c r="D130" s="12" t="s">
        <v>858</v>
      </c>
      <c r="E130" s="12">
        <v>820537001</v>
      </c>
      <c r="F130" s="12" t="s">
        <v>959</v>
      </c>
      <c r="G130" s="12" t="s">
        <v>960</v>
      </c>
      <c r="H130" s="12" t="s">
        <v>640</v>
      </c>
      <c r="I130" s="13">
        <v>141.75</v>
      </c>
      <c r="J130" s="14">
        <v>68.7</v>
      </c>
      <c r="K130" s="18">
        <f t="shared" si="3"/>
        <v>69.7875</v>
      </c>
      <c r="L130" s="14">
        <v>2</v>
      </c>
      <c r="M130" s="14"/>
      <c r="N130" s="22"/>
    </row>
    <row r="131" spans="1:14" ht="14.25">
      <c r="A131" s="22"/>
      <c r="B131" s="12" t="s">
        <v>958</v>
      </c>
      <c r="C131" s="12" t="s">
        <v>857</v>
      </c>
      <c r="D131" s="12" t="s">
        <v>858</v>
      </c>
      <c r="E131" s="12">
        <v>820537001</v>
      </c>
      <c r="F131" s="12" t="s">
        <v>961</v>
      </c>
      <c r="G131" s="12" t="s">
        <v>962</v>
      </c>
      <c r="H131" s="12" t="s">
        <v>640</v>
      </c>
      <c r="I131" s="13">
        <v>141.5</v>
      </c>
      <c r="J131" s="14">
        <v>73.6</v>
      </c>
      <c r="K131" s="18">
        <f t="shared" si="3"/>
        <v>72.175</v>
      </c>
      <c r="L131" s="14">
        <v>1</v>
      </c>
      <c r="M131" s="14" t="s">
        <v>316</v>
      </c>
      <c r="N131" s="22"/>
    </row>
    <row r="132" spans="1:14" ht="14.25">
      <c r="A132" s="22"/>
      <c r="B132" s="12" t="s">
        <v>958</v>
      </c>
      <c r="C132" s="12" t="s">
        <v>857</v>
      </c>
      <c r="D132" s="12" t="s">
        <v>858</v>
      </c>
      <c r="E132" s="12">
        <v>820537001</v>
      </c>
      <c r="F132" s="12" t="s">
        <v>963</v>
      </c>
      <c r="G132" s="12" t="s">
        <v>964</v>
      </c>
      <c r="H132" s="12" t="s">
        <v>640</v>
      </c>
      <c r="I132" s="13">
        <v>138</v>
      </c>
      <c r="J132" s="14">
        <v>70.3</v>
      </c>
      <c r="K132" s="18">
        <f>I132*0.25+J132*0.5</f>
        <v>69.65</v>
      </c>
      <c r="L132" s="14">
        <v>3</v>
      </c>
      <c r="M132" s="14"/>
      <c r="N132" s="22"/>
    </row>
    <row r="133" spans="2:5" ht="15">
      <c r="B133" s="7"/>
      <c r="C133" s="8"/>
      <c r="D133" s="7"/>
      <c r="E133" s="8"/>
    </row>
    <row r="134" spans="2:5" ht="15">
      <c r="B134" s="7"/>
      <c r="C134" s="8"/>
      <c r="D134" s="7"/>
      <c r="E134" s="8"/>
    </row>
    <row r="135" spans="2:5" ht="15">
      <c r="B135" s="7"/>
      <c r="C135" s="8"/>
      <c r="D135" s="7"/>
      <c r="E135" s="8"/>
    </row>
  </sheetData>
  <sheetProtection/>
  <mergeCells count="19">
    <mergeCell ref="A102:A117"/>
    <mergeCell ref="N102:N117"/>
    <mergeCell ref="A118:A132"/>
    <mergeCell ref="N118:N132"/>
    <mergeCell ref="A45:A60"/>
    <mergeCell ref="N45:N60"/>
    <mergeCell ref="A61:A73"/>
    <mergeCell ref="N61:N73"/>
    <mergeCell ref="A74:A88"/>
    <mergeCell ref="N74:N88"/>
    <mergeCell ref="A89:A101"/>
    <mergeCell ref="N89:N101"/>
    <mergeCell ref="A33:A44"/>
    <mergeCell ref="N33:N44"/>
    <mergeCell ref="A1:N1"/>
    <mergeCell ref="A3:A15"/>
    <mergeCell ref="N3:N15"/>
    <mergeCell ref="A16:A32"/>
    <mergeCell ref="N16:N32"/>
  </mergeCells>
  <printOptions horizontalCentered="1"/>
  <pageMargins left="0.2298611111111111" right="0.26944444444444443" top="0.26944444444444443" bottom="0.3597222222222222" header="0.2097222222222222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2"/>
  <sheetViews>
    <sheetView zoomScaleSheetLayoutView="100" zoomScalePageLayoutView="0" workbookViewId="0" topLeftCell="A1">
      <selection activeCell="B26" sqref="B26"/>
    </sheetView>
  </sheetViews>
  <sheetFormatPr defaultColWidth="9.00390625" defaultRowHeight="13.5"/>
  <cols>
    <col min="1" max="1" width="9.50390625" style="1" bestFit="1" customWidth="1"/>
    <col min="2" max="2" width="33.875" style="1" customWidth="1"/>
    <col min="3" max="4" width="22.75390625" style="1" customWidth="1"/>
    <col min="5" max="5" width="11.625" style="1" bestFit="1" customWidth="1"/>
    <col min="6" max="6" width="10.25390625" style="1" bestFit="1" customWidth="1"/>
    <col min="7" max="7" width="13.875" style="1" customWidth="1"/>
    <col min="8" max="8" width="6.00390625" style="1" customWidth="1"/>
    <col min="9" max="9" width="10.25390625" style="9" bestFit="1" customWidth="1"/>
    <col min="10" max="10" width="10.25390625" style="1" bestFit="1" customWidth="1"/>
    <col min="11" max="11" width="10.25390625" style="10" bestFit="1" customWidth="1"/>
    <col min="12" max="12" width="10.25390625" style="1" bestFit="1" customWidth="1"/>
    <col min="13" max="13" width="16.125" style="1" bestFit="1" customWidth="1"/>
    <col min="14" max="14" width="8.125" style="1" bestFit="1" customWidth="1"/>
    <col min="15" max="16384" width="9.00390625" style="1" customWidth="1"/>
  </cols>
  <sheetData>
    <row r="1" spans="1:14" ht="37.5" customHeight="1">
      <c r="A1" s="21" t="s">
        <v>1601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5" customFormat="1" ht="35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2" t="s">
        <v>10</v>
      </c>
      <c r="K2" s="4" t="s">
        <v>11</v>
      </c>
      <c r="L2" s="2" t="s">
        <v>12</v>
      </c>
      <c r="M2" s="2" t="s">
        <v>13</v>
      </c>
      <c r="N2" s="2" t="s">
        <v>310</v>
      </c>
    </row>
    <row r="3" spans="1:14" ht="14.25">
      <c r="A3" s="22" t="s">
        <v>15</v>
      </c>
      <c r="B3" s="12" t="s">
        <v>1286</v>
      </c>
      <c r="C3" s="12" t="s">
        <v>1287</v>
      </c>
      <c r="D3" s="12" t="s">
        <v>1288</v>
      </c>
      <c r="E3" s="12">
        <v>220535401</v>
      </c>
      <c r="F3" s="12" t="s">
        <v>1289</v>
      </c>
      <c r="G3" s="12" t="s">
        <v>1290</v>
      </c>
      <c r="H3" s="12" t="s">
        <v>640</v>
      </c>
      <c r="I3" s="13">
        <v>136</v>
      </c>
      <c r="J3" s="14" t="s">
        <v>361</v>
      </c>
      <c r="K3" s="18">
        <f>I3*0.25</f>
        <v>34</v>
      </c>
      <c r="L3" s="18">
        <v>3</v>
      </c>
      <c r="M3" s="14"/>
      <c r="N3" s="30">
        <f>AVERAGE(J3:J14)</f>
        <v>75.52727272727272</v>
      </c>
    </row>
    <row r="4" spans="1:14" ht="14.25">
      <c r="A4" s="22"/>
      <c r="B4" s="12" t="s">
        <v>1286</v>
      </c>
      <c r="C4" s="12" t="s">
        <v>1287</v>
      </c>
      <c r="D4" s="12" t="s">
        <v>1288</v>
      </c>
      <c r="E4" s="12">
        <v>220535401</v>
      </c>
      <c r="F4" s="12" t="s">
        <v>1291</v>
      </c>
      <c r="G4" s="12" t="s">
        <v>1292</v>
      </c>
      <c r="H4" s="12" t="s">
        <v>640</v>
      </c>
      <c r="I4" s="13">
        <v>125</v>
      </c>
      <c r="J4" s="14">
        <v>77.3</v>
      </c>
      <c r="K4" s="18">
        <f aca="true" t="shared" si="0" ref="K4:K67">I4*0.25+J4*0.5</f>
        <v>69.9</v>
      </c>
      <c r="L4" s="18">
        <v>1</v>
      </c>
      <c r="M4" s="14" t="s">
        <v>316</v>
      </c>
      <c r="N4" s="30"/>
    </row>
    <row r="5" spans="1:14" ht="14.25">
      <c r="A5" s="22"/>
      <c r="B5" s="12" t="s">
        <v>1286</v>
      </c>
      <c r="C5" s="12" t="s">
        <v>1287</v>
      </c>
      <c r="D5" s="12" t="s">
        <v>1288</v>
      </c>
      <c r="E5" s="12">
        <v>220535401</v>
      </c>
      <c r="F5" s="12" t="s">
        <v>1293</v>
      </c>
      <c r="G5" s="12" t="s">
        <v>1294</v>
      </c>
      <c r="H5" s="12" t="s">
        <v>645</v>
      </c>
      <c r="I5" s="13">
        <v>124</v>
      </c>
      <c r="J5" s="14">
        <v>75.4</v>
      </c>
      <c r="K5" s="18">
        <f t="shared" si="0"/>
        <v>68.7</v>
      </c>
      <c r="L5" s="18">
        <v>2</v>
      </c>
      <c r="M5" s="14"/>
      <c r="N5" s="30"/>
    </row>
    <row r="6" spans="1:14" ht="14.25">
      <c r="A6" s="22"/>
      <c r="B6" s="12" t="s">
        <v>1286</v>
      </c>
      <c r="C6" s="12" t="s">
        <v>1287</v>
      </c>
      <c r="D6" s="12" t="s">
        <v>1288</v>
      </c>
      <c r="E6" s="12">
        <v>220535403</v>
      </c>
      <c r="F6" s="12" t="s">
        <v>1295</v>
      </c>
      <c r="G6" s="12" t="s">
        <v>1296</v>
      </c>
      <c r="H6" s="12" t="s">
        <v>645</v>
      </c>
      <c r="I6" s="13">
        <v>136.25</v>
      </c>
      <c r="J6" s="14">
        <v>82.9</v>
      </c>
      <c r="K6" s="18">
        <f t="shared" si="0"/>
        <v>75.5125</v>
      </c>
      <c r="L6" s="18">
        <v>1</v>
      </c>
      <c r="M6" s="14" t="s">
        <v>316</v>
      </c>
      <c r="N6" s="30"/>
    </row>
    <row r="7" spans="1:14" ht="14.25">
      <c r="A7" s="22"/>
      <c r="B7" s="12" t="s">
        <v>1286</v>
      </c>
      <c r="C7" s="12" t="s">
        <v>1287</v>
      </c>
      <c r="D7" s="12" t="s">
        <v>1288</v>
      </c>
      <c r="E7" s="12">
        <v>220535403</v>
      </c>
      <c r="F7" s="12" t="s">
        <v>1297</v>
      </c>
      <c r="G7" s="12" t="s">
        <v>1298</v>
      </c>
      <c r="H7" s="12" t="s">
        <v>645</v>
      </c>
      <c r="I7" s="13">
        <v>135.5</v>
      </c>
      <c r="J7" s="14">
        <v>79.5</v>
      </c>
      <c r="K7" s="18">
        <f t="shared" si="0"/>
        <v>73.625</v>
      </c>
      <c r="L7" s="18">
        <v>2</v>
      </c>
      <c r="M7" s="14" t="s">
        <v>316</v>
      </c>
      <c r="N7" s="30"/>
    </row>
    <row r="8" spans="1:14" ht="14.25">
      <c r="A8" s="22"/>
      <c r="B8" s="12" t="s">
        <v>1286</v>
      </c>
      <c r="C8" s="12" t="s">
        <v>1287</v>
      </c>
      <c r="D8" s="12" t="s">
        <v>1288</v>
      </c>
      <c r="E8" s="12">
        <v>220535403</v>
      </c>
      <c r="F8" s="12" t="s">
        <v>1299</v>
      </c>
      <c r="G8" s="12" t="s">
        <v>1300</v>
      </c>
      <c r="H8" s="12" t="s">
        <v>645</v>
      </c>
      <c r="I8" s="13">
        <v>134</v>
      </c>
      <c r="J8" s="14">
        <v>76.6</v>
      </c>
      <c r="K8" s="18">
        <f t="shared" si="0"/>
        <v>71.8</v>
      </c>
      <c r="L8" s="18">
        <v>3</v>
      </c>
      <c r="M8" s="14" t="s">
        <v>316</v>
      </c>
      <c r="N8" s="30"/>
    </row>
    <row r="9" spans="1:14" ht="14.25">
      <c r="A9" s="22"/>
      <c r="B9" s="12" t="s">
        <v>1286</v>
      </c>
      <c r="C9" s="12" t="s">
        <v>1287</v>
      </c>
      <c r="D9" s="12" t="s">
        <v>1288</v>
      </c>
      <c r="E9" s="12">
        <v>220535403</v>
      </c>
      <c r="F9" s="12" t="s">
        <v>1301</v>
      </c>
      <c r="G9" s="12" t="s">
        <v>1302</v>
      </c>
      <c r="H9" s="12" t="s">
        <v>640</v>
      </c>
      <c r="I9" s="13">
        <v>127.25</v>
      </c>
      <c r="J9" s="14">
        <v>79.1</v>
      </c>
      <c r="K9" s="18">
        <f t="shared" si="0"/>
        <v>71.3625</v>
      </c>
      <c r="L9" s="18">
        <v>4</v>
      </c>
      <c r="M9" s="14"/>
      <c r="N9" s="30"/>
    </row>
    <row r="10" spans="1:14" ht="14.25">
      <c r="A10" s="22"/>
      <c r="B10" s="12" t="s">
        <v>1286</v>
      </c>
      <c r="C10" s="12" t="s">
        <v>1287</v>
      </c>
      <c r="D10" s="12" t="s">
        <v>1288</v>
      </c>
      <c r="E10" s="12">
        <v>220535403</v>
      </c>
      <c r="F10" s="12" t="s">
        <v>1303</v>
      </c>
      <c r="G10" s="12" t="s">
        <v>1304</v>
      </c>
      <c r="H10" s="12" t="s">
        <v>645</v>
      </c>
      <c r="I10" s="13">
        <v>127.25</v>
      </c>
      <c r="J10" s="14">
        <v>60.3</v>
      </c>
      <c r="K10" s="18">
        <f t="shared" si="0"/>
        <v>61.9625</v>
      </c>
      <c r="L10" s="18">
        <v>9</v>
      </c>
      <c r="M10" s="14"/>
      <c r="N10" s="30"/>
    </row>
    <row r="11" spans="1:14" ht="14.25">
      <c r="A11" s="22"/>
      <c r="B11" s="12" t="s">
        <v>1286</v>
      </c>
      <c r="C11" s="12" t="s">
        <v>1287</v>
      </c>
      <c r="D11" s="12" t="s">
        <v>1288</v>
      </c>
      <c r="E11" s="12">
        <v>220535403</v>
      </c>
      <c r="F11" s="12" t="s">
        <v>1305</v>
      </c>
      <c r="G11" s="12" t="s">
        <v>1306</v>
      </c>
      <c r="H11" s="12" t="s">
        <v>645</v>
      </c>
      <c r="I11" s="13">
        <v>125.5</v>
      </c>
      <c r="J11" s="14">
        <v>79.8</v>
      </c>
      <c r="K11" s="18">
        <f t="shared" si="0"/>
        <v>71.275</v>
      </c>
      <c r="L11" s="18">
        <v>5</v>
      </c>
      <c r="M11" s="14"/>
      <c r="N11" s="30"/>
    </row>
    <row r="12" spans="1:14" ht="14.25">
      <c r="A12" s="22"/>
      <c r="B12" s="12" t="s">
        <v>1286</v>
      </c>
      <c r="C12" s="12" t="s">
        <v>1287</v>
      </c>
      <c r="D12" s="12" t="s">
        <v>1288</v>
      </c>
      <c r="E12" s="12">
        <v>220535403</v>
      </c>
      <c r="F12" s="12" t="s">
        <v>1307</v>
      </c>
      <c r="G12" s="12" t="s">
        <v>1308</v>
      </c>
      <c r="H12" s="12" t="s">
        <v>645</v>
      </c>
      <c r="I12" s="13">
        <v>124.5</v>
      </c>
      <c r="J12" s="14">
        <v>73.3</v>
      </c>
      <c r="K12" s="18">
        <f t="shared" si="0"/>
        <v>67.775</v>
      </c>
      <c r="L12" s="18">
        <v>7</v>
      </c>
      <c r="M12" s="14"/>
      <c r="N12" s="30"/>
    </row>
    <row r="13" spans="1:14" ht="14.25">
      <c r="A13" s="22"/>
      <c r="B13" s="12" t="s">
        <v>1286</v>
      </c>
      <c r="C13" s="12" t="s">
        <v>1287</v>
      </c>
      <c r="D13" s="12" t="s">
        <v>1288</v>
      </c>
      <c r="E13" s="12">
        <v>220535403</v>
      </c>
      <c r="F13" s="12" t="s">
        <v>1309</v>
      </c>
      <c r="G13" s="12" t="s">
        <v>1310</v>
      </c>
      <c r="H13" s="12" t="s">
        <v>645</v>
      </c>
      <c r="I13" s="13">
        <v>122.75</v>
      </c>
      <c r="J13" s="14">
        <v>68.1</v>
      </c>
      <c r="K13" s="18">
        <f t="shared" si="0"/>
        <v>64.7375</v>
      </c>
      <c r="L13" s="18">
        <v>8</v>
      </c>
      <c r="M13" s="14"/>
      <c r="N13" s="30"/>
    </row>
    <row r="14" spans="1:14" ht="14.25">
      <c r="A14" s="22"/>
      <c r="B14" s="12" t="s">
        <v>1286</v>
      </c>
      <c r="C14" s="12" t="s">
        <v>1287</v>
      </c>
      <c r="D14" s="12" t="s">
        <v>1288</v>
      </c>
      <c r="E14" s="12">
        <v>220535403</v>
      </c>
      <c r="F14" s="12" t="s">
        <v>1311</v>
      </c>
      <c r="G14" s="12" t="s">
        <v>1312</v>
      </c>
      <c r="H14" s="12" t="s">
        <v>645</v>
      </c>
      <c r="I14" s="13">
        <v>120.5</v>
      </c>
      <c r="J14" s="14">
        <v>78.5</v>
      </c>
      <c r="K14" s="18">
        <f t="shared" si="0"/>
        <v>69.375</v>
      </c>
      <c r="L14" s="18">
        <v>6</v>
      </c>
      <c r="M14" s="14"/>
      <c r="N14" s="30"/>
    </row>
    <row r="15" spans="1:14" ht="14.25">
      <c r="A15" s="23" t="s">
        <v>48</v>
      </c>
      <c r="B15" s="12" t="s">
        <v>1286</v>
      </c>
      <c r="C15" s="12" t="s">
        <v>1287</v>
      </c>
      <c r="D15" s="12" t="s">
        <v>1288</v>
      </c>
      <c r="E15" s="12">
        <v>220535402</v>
      </c>
      <c r="F15" s="12" t="s">
        <v>1313</v>
      </c>
      <c r="G15" s="12" t="s">
        <v>1314</v>
      </c>
      <c r="H15" s="12" t="s">
        <v>640</v>
      </c>
      <c r="I15" s="13">
        <v>153.75</v>
      </c>
      <c r="J15" s="14">
        <v>85.4</v>
      </c>
      <c r="K15" s="18">
        <f t="shared" si="0"/>
        <v>81.1375</v>
      </c>
      <c r="L15" s="18">
        <v>1</v>
      </c>
      <c r="M15" s="14" t="s">
        <v>316</v>
      </c>
      <c r="N15" s="30">
        <f>AVERAGE(J15:J29)</f>
        <v>76.86923076923077</v>
      </c>
    </row>
    <row r="16" spans="1:14" ht="14.25">
      <c r="A16" s="24"/>
      <c r="B16" s="12" t="s">
        <v>1286</v>
      </c>
      <c r="C16" s="12" t="s">
        <v>1287</v>
      </c>
      <c r="D16" s="12" t="s">
        <v>1288</v>
      </c>
      <c r="E16" s="12">
        <v>220535402</v>
      </c>
      <c r="F16" s="12" t="s">
        <v>1315</v>
      </c>
      <c r="G16" s="12" t="s">
        <v>1316</v>
      </c>
      <c r="H16" s="12" t="s">
        <v>645</v>
      </c>
      <c r="I16" s="13">
        <v>149.75</v>
      </c>
      <c r="J16" s="14" t="s">
        <v>361</v>
      </c>
      <c r="K16" s="18">
        <f>I16*0.25</f>
        <v>37.4375</v>
      </c>
      <c r="L16" s="18">
        <v>26</v>
      </c>
      <c r="M16" s="14"/>
      <c r="N16" s="30"/>
    </row>
    <row r="17" spans="1:14" ht="14.25">
      <c r="A17" s="24"/>
      <c r="B17" s="12" t="s">
        <v>1286</v>
      </c>
      <c r="C17" s="12" t="s">
        <v>1287</v>
      </c>
      <c r="D17" s="12" t="s">
        <v>1288</v>
      </c>
      <c r="E17" s="12">
        <v>220535402</v>
      </c>
      <c r="F17" s="12" t="s">
        <v>1317</v>
      </c>
      <c r="G17" s="12" t="s">
        <v>1318</v>
      </c>
      <c r="H17" s="12" t="s">
        <v>645</v>
      </c>
      <c r="I17" s="13">
        <v>145.75</v>
      </c>
      <c r="J17" s="14">
        <v>78</v>
      </c>
      <c r="K17" s="18">
        <f t="shared" si="0"/>
        <v>75.4375</v>
      </c>
      <c r="L17" s="18">
        <v>3</v>
      </c>
      <c r="M17" s="14" t="s">
        <v>316</v>
      </c>
      <c r="N17" s="30"/>
    </row>
    <row r="18" spans="1:14" ht="14.25">
      <c r="A18" s="24"/>
      <c r="B18" s="12" t="s">
        <v>1286</v>
      </c>
      <c r="C18" s="12" t="s">
        <v>1287</v>
      </c>
      <c r="D18" s="12" t="s">
        <v>1288</v>
      </c>
      <c r="E18" s="12">
        <v>220535402</v>
      </c>
      <c r="F18" s="12" t="s">
        <v>1319</v>
      </c>
      <c r="G18" s="12" t="s">
        <v>1320</v>
      </c>
      <c r="H18" s="12" t="s">
        <v>640</v>
      </c>
      <c r="I18" s="13">
        <v>145.75</v>
      </c>
      <c r="J18" s="14">
        <v>73.4</v>
      </c>
      <c r="K18" s="18">
        <f t="shared" si="0"/>
        <v>73.1375</v>
      </c>
      <c r="L18" s="18">
        <v>7</v>
      </c>
      <c r="M18" s="14" t="s">
        <v>316</v>
      </c>
      <c r="N18" s="30"/>
    </row>
    <row r="19" spans="1:14" ht="14.25">
      <c r="A19" s="24"/>
      <c r="B19" s="12" t="s">
        <v>1286</v>
      </c>
      <c r="C19" s="12" t="s">
        <v>1287</v>
      </c>
      <c r="D19" s="12" t="s">
        <v>1288</v>
      </c>
      <c r="E19" s="12">
        <v>220535402</v>
      </c>
      <c r="F19" s="12" t="s">
        <v>1321</v>
      </c>
      <c r="G19" s="12" t="s">
        <v>1322</v>
      </c>
      <c r="H19" s="12" t="s">
        <v>645</v>
      </c>
      <c r="I19" s="13">
        <v>145.5</v>
      </c>
      <c r="J19" s="14">
        <v>82.6</v>
      </c>
      <c r="K19" s="18">
        <f t="shared" si="0"/>
        <v>77.675</v>
      </c>
      <c r="L19" s="18">
        <v>2</v>
      </c>
      <c r="M19" s="14" t="s">
        <v>316</v>
      </c>
      <c r="N19" s="30"/>
    </row>
    <row r="20" spans="1:14" ht="14.25">
      <c r="A20" s="24"/>
      <c r="B20" s="12" t="s">
        <v>1286</v>
      </c>
      <c r="C20" s="12" t="s">
        <v>1287</v>
      </c>
      <c r="D20" s="12" t="s">
        <v>1288</v>
      </c>
      <c r="E20" s="12">
        <v>220535402</v>
      </c>
      <c r="F20" s="12" t="s">
        <v>1323</v>
      </c>
      <c r="G20" s="12" t="s">
        <v>1324</v>
      </c>
      <c r="H20" s="12" t="s">
        <v>645</v>
      </c>
      <c r="I20" s="13">
        <v>145</v>
      </c>
      <c r="J20" s="14">
        <v>77.7</v>
      </c>
      <c r="K20" s="18">
        <f t="shared" si="0"/>
        <v>75.1</v>
      </c>
      <c r="L20" s="18">
        <v>5</v>
      </c>
      <c r="M20" s="14" t="s">
        <v>316</v>
      </c>
      <c r="N20" s="30"/>
    </row>
    <row r="21" spans="1:14" ht="14.25">
      <c r="A21" s="24"/>
      <c r="B21" s="12" t="s">
        <v>1286</v>
      </c>
      <c r="C21" s="12" t="s">
        <v>1287</v>
      </c>
      <c r="D21" s="12" t="s">
        <v>1288</v>
      </c>
      <c r="E21" s="12">
        <v>220535402</v>
      </c>
      <c r="F21" s="12" t="s">
        <v>1325</v>
      </c>
      <c r="G21" s="12" t="s">
        <v>1326</v>
      </c>
      <c r="H21" s="12" t="s">
        <v>645</v>
      </c>
      <c r="I21" s="13">
        <v>140.75</v>
      </c>
      <c r="J21" s="14">
        <v>79.2</v>
      </c>
      <c r="K21" s="18">
        <f t="shared" si="0"/>
        <v>74.7875</v>
      </c>
      <c r="L21" s="18">
        <v>6</v>
      </c>
      <c r="M21" s="14" t="s">
        <v>316</v>
      </c>
      <c r="N21" s="30"/>
    </row>
    <row r="22" spans="1:14" ht="14.25">
      <c r="A22" s="24"/>
      <c r="B22" s="12" t="s">
        <v>1286</v>
      </c>
      <c r="C22" s="12" t="s">
        <v>1287</v>
      </c>
      <c r="D22" s="12" t="s">
        <v>1288</v>
      </c>
      <c r="E22" s="12">
        <v>220535402</v>
      </c>
      <c r="F22" s="12" t="s">
        <v>1327</v>
      </c>
      <c r="G22" s="12" t="s">
        <v>1328</v>
      </c>
      <c r="H22" s="12" t="s">
        <v>645</v>
      </c>
      <c r="I22" s="13">
        <v>140</v>
      </c>
      <c r="J22" s="14">
        <v>71.8</v>
      </c>
      <c r="K22" s="18">
        <f t="shared" si="0"/>
        <v>70.9</v>
      </c>
      <c r="L22" s="18">
        <v>12</v>
      </c>
      <c r="M22" s="14"/>
      <c r="N22" s="30"/>
    </row>
    <row r="23" spans="1:14" ht="14.25">
      <c r="A23" s="24"/>
      <c r="B23" s="12" t="s">
        <v>1286</v>
      </c>
      <c r="C23" s="12" t="s">
        <v>1287</v>
      </c>
      <c r="D23" s="12" t="s">
        <v>1288</v>
      </c>
      <c r="E23" s="12">
        <v>220535402</v>
      </c>
      <c r="F23" s="12" t="s">
        <v>1329</v>
      </c>
      <c r="G23" s="12" t="s">
        <v>1330</v>
      </c>
      <c r="H23" s="12" t="s">
        <v>645</v>
      </c>
      <c r="I23" s="13">
        <v>137.5</v>
      </c>
      <c r="J23" s="14">
        <v>74.2</v>
      </c>
      <c r="K23" s="18">
        <f t="shared" si="0"/>
        <v>71.475</v>
      </c>
      <c r="L23" s="18">
        <v>10</v>
      </c>
      <c r="M23" s="14"/>
      <c r="N23" s="30"/>
    </row>
    <row r="24" spans="1:14" ht="14.25">
      <c r="A24" s="24"/>
      <c r="B24" s="12" t="s">
        <v>1286</v>
      </c>
      <c r="C24" s="12" t="s">
        <v>1287</v>
      </c>
      <c r="D24" s="12" t="s">
        <v>1288</v>
      </c>
      <c r="E24" s="12">
        <v>220535402</v>
      </c>
      <c r="F24" s="12" t="s">
        <v>1331</v>
      </c>
      <c r="G24" s="12" t="s">
        <v>1332</v>
      </c>
      <c r="H24" s="12" t="s">
        <v>645</v>
      </c>
      <c r="I24" s="13">
        <v>135.75</v>
      </c>
      <c r="J24" s="14">
        <v>69.9</v>
      </c>
      <c r="K24" s="18">
        <f t="shared" si="0"/>
        <v>68.8875</v>
      </c>
      <c r="L24" s="18">
        <v>18</v>
      </c>
      <c r="M24" s="14"/>
      <c r="N24" s="30"/>
    </row>
    <row r="25" spans="1:14" ht="14.25">
      <c r="A25" s="24"/>
      <c r="B25" s="12" t="s">
        <v>1286</v>
      </c>
      <c r="C25" s="12" t="s">
        <v>1287</v>
      </c>
      <c r="D25" s="12" t="s">
        <v>1288</v>
      </c>
      <c r="E25" s="12">
        <v>220535402</v>
      </c>
      <c r="F25" s="12" t="s">
        <v>1333</v>
      </c>
      <c r="G25" s="12" t="s">
        <v>1334</v>
      </c>
      <c r="H25" s="12" t="s">
        <v>645</v>
      </c>
      <c r="I25" s="13">
        <v>135.5</v>
      </c>
      <c r="J25" s="14">
        <v>76.9</v>
      </c>
      <c r="K25" s="18">
        <f t="shared" si="0"/>
        <v>72.325</v>
      </c>
      <c r="L25" s="18">
        <v>9</v>
      </c>
      <c r="M25" s="14" t="s">
        <v>316</v>
      </c>
      <c r="N25" s="30"/>
    </row>
    <row r="26" spans="1:14" ht="14.25">
      <c r="A26" s="24"/>
      <c r="B26" s="12" t="s">
        <v>1286</v>
      </c>
      <c r="C26" s="12" t="s">
        <v>1287</v>
      </c>
      <c r="D26" s="12" t="s">
        <v>1288</v>
      </c>
      <c r="E26" s="12">
        <v>220535402</v>
      </c>
      <c r="F26" s="12" t="s">
        <v>1335</v>
      </c>
      <c r="G26" s="12" t="s">
        <v>1336</v>
      </c>
      <c r="H26" s="12" t="s">
        <v>645</v>
      </c>
      <c r="I26" s="13">
        <v>134</v>
      </c>
      <c r="J26" s="14">
        <v>83.6</v>
      </c>
      <c r="K26" s="18">
        <f t="shared" si="0"/>
        <v>75.3</v>
      </c>
      <c r="L26" s="18">
        <v>4</v>
      </c>
      <c r="M26" s="14" t="s">
        <v>316</v>
      </c>
      <c r="N26" s="30"/>
    </row>
    <row r="27" spans="1:14" ht="14.25">
      <c r="A27" s="24"/>
      <c r="B27" s="12" t="s">
        <v>1286</v>
      </c>
      <c r="C27" s="12" t="s">
        <v>1287</v>
      </c>
      <c r="D27" s="12" t="s">
        <v>1288</v>
      </c>
      <c r="E27" s="12">
        <v>220535402</v>
      </c>
      <c r="F27" s="12" t="s">
        <v>1337</v>
      </c>
      <c r="G27" s="12" t="s">
        <v>1338</v>
      </c>
      <c r="H27" s="12" t="s">
        <v>645</v>
      </c>
      <c r="I27" s="13">
        <v>133.25</v>
      </c>
      <c r="J27" s="14">
        <v>72.5</v>
      </c>
      <c r="K27" s="18">
        <f t="shared" si="0"/>
        <v>69.5625</v>
      </c>
      <c r="L27" s="18">
        <v>16</v>
      </c>
      <c r="M27" s="14"/>
      <c r="N27" s="30"/>
    </row>
    <row r="28" spans="1:14" ht="14.25">
      <c r="A28" s="24"/>
      <c r="B28" s="12" t="s">
        <v>1286</v>
      </c>
      <c r="C28" s="12" t="s">
        <v>1287</v>
      </c>
      <c r="D28" s="12" t="s">
        <v>1288</v>
      </c>
      <c r="E28" s="12">
        <v>220535402</v>
      </c>
      <c r="F28" s="12" t="s">
        <v>1339</v>
      </c>
      <c r="G28" s="12" t="s">
        <v>1340</v>
      </c>
      <c r="H28" s="12" t="s">
        <v>645</v>
      </c>
      <c r="I28" s="13">
        <v>133</v>
      </c>
      <c r="J28" s="14">
        <v>74.1</v>
      </c>
      <c r="K28" s="18">
        <f t="shared" si="0"/>
        <v>70.3</v>
      </c>
      <c r="L28" s="18">
        <v>14</v>
      </c>
      <c r="M28" s="14"/>
      <c r="N28" s="30"/>
    </row>
    <row r="29" spans="1:14" ht="14.25">
      <c r="A29" s="25"/>
      <c r="B29" s="12" t="s">
        <v>1286</v>
      </c>
      <c r="C29" s="12" t="s">
        <v>1287</v>
      </c>
      <c r="D29" s="12" t="s">
        <v>1288</v>
      </c>
      <c r="E29" s="12">
        <v>220535402</v>
      </c>
      <c r="F29" s="12" t="s">
        <v>1341</v>
      </c>
      <c r="G29" s="12" t="s">
        <v>1342</v>
      </c>
      <c r="H29" s="12" t="s">
        <v>645</v>
      </c>
      <c r="I29" s="13">
        <v>132.5</v>
      </c>
      <c r="J29" s="14" t="s">
        <v>361</v>
      </c>
      <c r="K29" s="18">
        <f>I29*0.25</f>
        <v>33.125</v>
      </c>
      <c r="L29" s="18">
        <v>27</v>
      </c>
      <c r="M29" s="14"/>
      <c r="N29" s="30"/>
    </row>
    <row r="30" spans="1:14" ht="14.25">
      <c r="A30" s="23" t="s">
        <v>81</v>
      </c>
      <c r="B30" s="12" t="s">
        <v>1286</v>
      </c>
      <c r="C30" s="12" t="s">
        <v>1287</v>
      </c>
      <c r="D30" s="12" t="s">
        <v>1288</v>
      </c>
      <c r="E30" s="12">
        <v>220535402</v>
      </c>
      <c r="F30" s="12" t="s">
        <v>1343</v>
      </c>
      <c r="G30" s="12" t="s">
        <v>1344</v>
      </c>
      <c r="H30" s="12" t="s">
        <v>645</v>
      </c>
      <c r="I30" s="13">
        <v>131.5</v>
      </c>
      <c r="J30" s="14">
        <v>70.4</v>
      </c>
      <c r="K30" s="18">
        <f t="shared" si="0"/>
        <v>68.075</v>
      </c>
      <c r="L30" s="18">
        <v>20</v>
      </c>
      <c r="M30" s="14"/>
      <c r="N30" s="30">
        <v>72.68</v>
      </c>
    </row>
    <row r="31" spans="1:14" ht="14.25">
      <c r="A31" s="24"/>
      <c r="B31" s="12" t="s">
        <v>1286</v>
      </c>
      <c r="C31" s="12" t="s">
        <v>1287</v>
      </c>
      <c r="D31" s="12" t="s">
        <v>1288</v>
      </c>
      <c r="E31" s="12">
        <v>220535402</v>
      </c>
      <c r="F31" s="12" t="s">
        <v>1345</v>
      </c>
      <c r="G31" s="12" t="s">
        <v>1346</v>
      </c>
      <c r="H31" s="12" t="s">
        <v>645</v>
      </c>
      <c r="I31" s="13">
        <v>131</v>
      </c>
      <c r="J31" s="14">
        <v>72.3</v>
      </c>
      <c r="K31" s="18">
        <f t="shared" si="0"/>
        <v>68.9</v>
      </c>
      <c r="L31" s="18">
        <v>17</v>
      </c>
      <c r="M31" s="14"/>
      <c r="N31" s="22"/>
    </row>
    <row r="32" spans="1:14" ht="14.25">
      <c r="A32" s="24"/>
      <c r="B32" s="12" t="s">
        <v>1286</v>
      </c>
      <c r="C32" s="12" t="s">
        <v>1287</v>
      </c>
      <c r="D32" s="12" t="s">
        <v>1288</v>
      </c>
      <c r="E32" s="12">
        <v>220535402</v>
      </c>
      <c r="F32" s="12" t="s">
        <v>1347</v>
      </c>
      <c r="G32" s="12" t="s">
        <v>1348</v>
      </c>
      <c r="H32" s="12" t="s">
        <v>645</v>
      </c>
      <c r="I32" s="13">
        <v>130.5</v>
      </c>
      <c r="J32" s="14">
        <v>65.2</v>
      </c>
      <c r="K32" s="18">
        <f t="shared" si="0"/>
        <v>65.225</v>
      </c>
      <c r="L32" s="18">
        <v>25</v>
      </c>
      <c r="M32" s="14"/>
      <c r="N32" s="22"/>
    </row>
    <row r="33" spans="1:14" ht="14.25">
      <c r="A33" s="24"/>
      <c r="B33" s="12" t="s">
        <v>1286</v>
      </c>
      <c r="C33" s="12" t="s">
        <v>1287</v>
      </c>
      <c r="D33" s="12" t="s">
        <v>1288</v>
      </c>
      <c r="E33" s="12">
        <v>220535402</v>
      </c>
      <c r="F33" s="12" t="s">
        <v>1349</v>
      </c>
      <c r="G33" s="12" t="s">
        <v>1350</v>
      </c>
      <c r="H33" s="12" t="s">
        <v>645</v>
      </c>
      <c r="I33" s="13">
        <v>129</v>
      </c>
      <c r="J33" s="14">
        <v>80.4</v>
      </c>
      <c r="K33" s="18">
        <f t="shared" si="0"/>
        <v>72.45</v>
      </c>
      <c r="L33" s="18">
        <v>8</v>
      </c>
      <c r="M33" s="14" t="s">
        <v>316</v>
      </c>
      <c r="N33" s="22"/>
    </row>
    <row r="34" spans="1:14" ht="14.25">
      <c r="A34" s="24"/>
      <c r="B34" s="12" t="s">
        <v>1286</v>
      </c>
      <c r="C34" s="12" t="s">
        <v>1287</v>
      </c>
      <c r="D34" s="12" t="s">
        <v>1288</v>
      </c>
      <c r="E34" s="12">
        <v>220535402</v>
      </c>
      <c r="F34" s="12" t="s">
        <v>1351</v>
      </c>
      <c r="G34" s="12" t="s">
        <v>1352</v>
      </c>
      <c r="H34" s="12" t="s">
        <v>645</v>
      </c>
      <c r="I34" s="13">
        <v>128.75</v>
      </c>
      <c r="J34" s="14">
        <v>69.4</v>
      </c>
      <c r="K34" s="18">
        <f t="shared" si="0"/>
        <v>66.8875</v>
      </c>
      <c r="L34" s="18">
        <v>22</v>
      </c>
      <c r="M34" s="14"/>
      <c r="N34" s="22"/>
    </row>
    <row r="35" spans="1:14" ht="14.25">
      <c r="A35" s="24"/>
      <c r="B35" s="12" t="s">
        <v>1286</v>
      </c>
      <c r="C35" s="12" t="s">
        <v>1287</v>
      </c>
      <c r="D35" s="12" t="s">
        <v>1288</v>
      </c>
      <c r="E35" s="12">
        <v>220535402</v>
      </c>
      <c r="F35" s="12" t="s">
        <v>1353</v>
      </c>
      <c r="G35" s="12" t="s">
        <v>1354</v>
      </c>
      <c r="H35" s="12" t="s">
        <v>645</v>
      </c>
      <c r="I35" s="13">
        <v>127.5</v>
      </c>
      <c r="J35" s="14">
        <v>67.1</v>
      </c>
      <c r="K35" s="18">
        <f t="shared" si="0"/>
        <v>65.425</v>
      </c>
      <c r="L35" s="18">
        <v>24</v>
      </c>
      <c r="M35" s="14"/>
      <c r="N35" s="22"/>
    </row>
    <row r="36" spans="1:14" ht="14.25">
      <c r="A36" s="24"/>
      <c r="B36" s="12" t="s">
        <v>1286</v>
      </c>
      <c r="C36" s="12" t="s">
        <v>1287</v>
      </c>
      <c r="D36" s="12" t="s">
        <v>1288</v>
      </c>
      <c r="E36" s="12">
        <v>220535402</v>
      </c>
      <c r="F36" s="12" t="s">
        <v>1355</v>
      </c>
      <c r="G36" s="12" t="s">
        <v>1356</v>
      </c>
      <c r="H36" s="12" t="s">
        <v>640</v>
      </c>
      <c r="I36" s="13">
        <v>127.25</v>
      </c>
      <c r="J36" s="14">
        <v>77.5</v>
      </c>
      <c r="K36" s="18">
        <f t="shared" si="0"/>
        <v>70.5625</v>
      </c>
      <c r="L36" s="18">
        <v>13</v>
      </c>
      <c r="M36" s="14"/>
      <c r="N36" s="22"/>
    </row>
    <row r="37" spans="1:14" ht="14.25">
      <c r="A37" s="24"/>
      <c r="B37" s="12" t="s">
        <v>1286</v>
      </c>
      <c r="C37" s="12" t="s">
        <v>1287</v>
      </c>
      <c r="D37" s="12" t="s">
        <v>1288</v>
      </c>
      <c r="E37" s="12">
        <v>220535402</v>
      </c>
      <c r="F37" s="12" t="s">
        <v>1357</v>
      </c>
      <c r="G37" s="12" t="s">
        <v>1358</v>
      </c>
      <c r="H37" s="12" t="s">
        <v>645</v>
      </c>
      <c r="I37" s="13">
        <v>127</v>
      </c>
      <c r="J37" s="14">
        <v>72.7</v>
      </c>
      <c r="K37" s="18">
        <f t="shared" si="0"/>
        <v>68.1</v>
      </c>
      <c r="L37" s="18">
        <v>19</v>
      </c>
      <c r="M37" s="14"/>
      <c r="N37" s="22"/>
    </row>
    <row r="38" spans="1:14" ht="14.25">
      <c r="A38" s="24"/>
      <c r="B38" s="12" t="s">
        <v>1286</v>
      </c>
      <c r="C38" s="12" t="s">
        <v>1287</v>
      </c>
      <c r="D38" s="12" t="s">
        <v>1288</v>
      </c>
      <c r="E38" s="12">
        <v>220535402</v>
      </c>
      <c r="F38" s="12" t="s">
        <v>1359</v>
      </c>
      <c r="G38" s="12" t="s">
        <v>1360</v>
      </c>
      <c r="H38" s="12" t="s">
        <v>645</v>
      </c>
      <c r="I38" s="13">
        <v>126.75</v>
      </c>
      <c r="J38" s="14">
        <v>79</v>
      </c>
      <c r="K38" s="18">
        <f t="shared" si="0"/>
        <v>71.1875</v>
      </c>
      <c r="L38" s="18">
        <v>11</v>
      </c>
      <c r="M38" s="14"/>
      <c r="N38" s="22"/>
    </row>
    <row r="39" spans="1:14" ht="14.25">
      <c r="A39" s="24"/>
      <c r="B39" s="12" t="s">
        <v>1286</v>
      </c>
      <c r="C39" s="12" t="s">
        <v>1287</v>
      </c>
      <c r="D39" s="12" t="s">
        <v>1288</v>
      </c>
      <c r="E39" s="12">
        <v>220535402</v>
      </c>
      <c r="F39" s="12" t="s">
        <v>1361</v>
      </c>
      <c r="G39" s="12" t="s">
        <v>1362</v>
      </c>
      <c r="H39" s="12" t="s">
        <v>645</v>
      </c>
      <c r="I39" s="13">
        <v>126.5</v>
      </c>
      <c r="J39" s="14">
        <v>76.8</v>
      </c>
      <c r="K39" s="18">
        <f t="shared" si="0"/>
        <v>70.025</v>
      </c>
      <c r="L39" s="18">
        <v>15</v>
      </c>
      <c r="M39" s="14"/>
      <c r="N39" s="22"/>
    </row>
    <row r="40" spans="1:14" ht="14.25">
      <c r="A40" s="24"/>
      <c r="B40" s="12" t="s">
        <v>1286</v>
      </c>
      <c r="C40" s="12" t="s">
        <v>1287</v>
      </c>
      <c r="D40" s="12" t="s">
        <v>1288</v>
      </c>
      <c r="E40" s="12">
        <v>220535402</v>
      </c>
      <c r="F40" s="12" t="s">
        <v>1363</v>
      </c>
      <c r="G40" s="12" t="s">
        <v>1364</v>
      </c>
      <c r="H40" s="12" t="s">
        <v>645</v>
      </c>
      <c r="I40" s="13">
        <v>124.75</v>
      </c>
      <c r="J40" s="14">
        <v>71.8</v>
      </c>
      <c r="K40" s="18">
        <f t="shared" si="0"/>
        <v>67.0875</v>
      </c>
      <c r="L40" s="18">
        <v>21</v>
      </c>
      <c r="M40" s="14"/>
      <c r="N40" s="22"/>
    </row>
    <row r="41" spans="1:14" ht="14.25">
      <c r="A41" s="25"/>
      <c r="B41" s="12" t="s">
        <v>1286</v>
      </c>
      <c r="C41" s="12" t="s">
        <v>1287</v>
      </c>
      <c r="D41" s="12" t="s">
        <v>1288</v>
      </c>
      <c r="E41" s="12">
        <v>220535402</v>
      </c>
      <c r="F41" s="12" t="s">
        <v>1365</v>
      </c>
      <c r="G41" s="12" t="s">
        <v>1366</v>
      </c>
      <c r="H41" s="12" t="s">
        <v>645</v>
      </c>
      <c r="I41" s="13">
        <v>124.5</v>
      </c>
      <c r="J41" s="14">
        <v>69.6</v>
      </c>
      <c r="K41" s="18">
        <f t="shared" si="0"/>
        <v>65.925</v>
      </c>
      <c r="L41" s="18">
        <v>23</v>
      </c>
      <c r="M41" s="14"/>
      <c r="N41" s="22"/>
    </row>
    <row r="42" spans="1:14" ht="14.25">
      <c r="A42" s="22" t="s">
        <v>109</v>
      </c>
      <c r="B42" s="12" t="s">
        <v>1367</v>
      </c>
      <c r="C42" s="12" t="s">
        <v>1368</v>
      </c>
      <c r="D42" s="12" t="s">
        <v>1369</v>
      </c>
      <c r="E42" s="12">
        <v>220537201</v>
      </c>
      <c r="F42" s="12" t="s">
        <v>1370</v>
      </c>
      <c r="G42" s="12" t="s">
        <v>1371</v>
      </c>
      <c r="H42" s="12" t="s">
        <v>645</v>
      </c>
      <c r="I42" s="13">
        <v>137.5</v>
      </c>
      <c r="J42" s="14">
        <v>70.9</v>
      </c>
      <c r="K42" s="18">
        <f t="shared" si="0"/>
        <v>69.825</v>
      </c>
      <c r="L42" s="18">
        <v>2</v>
      </c>
      <c r="M42" s="14"/>
      <c r="N42" s="30">
        <f>AVERAGE(J42:J57)</f>
        <v>73.29333333333334</v>
      </c>
    </row>
    <row r="43" spans="1:14" ht="14.25">
      <c r="A43" s="22"/>
      <c r="B43" s="12" t="s">
        <v>1367</v>
      </c>
      <c r="C43" s="12" t="s">
        <v>1368</v>
      </c>
      <c r="D43" s="12" t="s">
        <v>1369</v>
      </c>
      <c r="E43" s="12">
        <v>220537201</v>
      </c>
      <c r="F43" s="12" t="s">
        <v>1372</v>
      </c>
      <c r="G43" s="12" t="s">
        <v>1373</v>
      </c>
      <c r="H43" s="12" t="s">
        <v>645</v>
      </c>
      <c r="I43" s="13">
        <v>123</v>
      </c>
      <c r="J43" s="14">
        <v>63.8</v>
      </c>
      <c r="K43" s="18">
        <f t="shared" si="0"/>
        <v>62.65</v>
      </c>
      <c r="L43" s="18">
        <v>3</v>
      </c>
      <c r="M43" s="14"/>
      <c r="N43" s="30"/>
    </row>
    <row r="44" spans="1:14" ht="14.25">
      <c r="A44" s="22"/>
      <c r="B44" s="12" t="s">
        <v>1367</v>
      </c>
      <c r="C44" s="12" t="s">
        <v>1368</v>
      </c>
      <c r="D44" s="12" t="s">
        <v>1369</v>
      </c>
      <c r="E44" s="12">
        <v>220537201</v>
      </c>
      <c r="F44" s="12" t="s">
        <v>1374</v>
      </c>
      <c r="G44" s="12" t="s">
        <v>1375</v>
      </c>
      <c r="H44" s="12" t="s">
        <v>645</v>
      </c>
      <c r="I44" s="13">
        <v>114.25</v>
      </c>
      <c r="J44" s="14">
        <v>84.2</v>
      </c>
      <c r="K44" s="18">
        <f t="shared" si="0"/>
        <v>70.6625</v>
      </c>
      <c r="L44" s="18">
        <v>1</v>
      </c>
      <c r="M44" s="14" t="s">
        <v>316</v>
      </c>
      <c r="N44" s="30"/>
    </row>
    <row r="45" spans="1:14" ht="14.25">
      <c r="A45" s="22"/>
      <c r="B45" s="12" t="s">
        <v>1367</v>
      </c>
      <c r="C45" s="12" t="s">
        <v>1064</v>
      </c>
      <c r="D45" s="12" t="s">
        <v>1376</v>
      </c>
      <c r="E45" s="12">
        <v>220537202</v>
      </c>
      <c r="F45" s="12" t="s">
        <v>1377</v>
      </c>
      <c r="G45" s="12" t="s">
        <v>1378</v>
      </c>
      <c r="H45" s="12" t="s">
        <v>645</v>
      </c>
      <c r="I45" s="13">
        <v>136.75</v>
      </c>
      <c r="J45" s="14">
        <v>75.3</v>
      </c>
      <c r="K45" s="18">
        <f t="shared" si="0"/>
        <v>71.8375</v>
      </c>
      <c r="L45" s="18">
        <v>1</v>
      </c>
      <c r="M45" s="14" t="s">
        <v>316</v>
      </c>
      <c r="N45" s="30"/>
    </row>
    <row r="46" spans="1:14" ht="14.25">
      <c r="A46" s="22"/>
      <c r="B46" s="12" t="s">
        <v>1367</v>
      </c>
      <c r="C46" s="12" t="s">
        <v>1064</v>
      </c>
      <c r="D46" s="12" t="s">
        <v>1376</v>
      </c>
      <c r="E46" s="12">
        <v>220537202</v>
      </c>
      <c r="F46" s="12" t="s">
        <v>1379</v>
      </c>
      <c r="G46" s="12" t="s">
        <v>1380</v>
      </c>
      <c r="H46" s="12" t="s">
        <v>645</v>
      </c>
      <c r="I46" s="13">
        <v>120.25</v>
      </c>
      <c r="J46" s="14">
        <v>68.6</v>
      </c>
      <c r="K46" s="18">
        <f t="shared" si="0"/>
        <v>64.3625</v>
      </c>
      <c r="L46" s="18">
        <v>3</v>
      </c>
      <c r="M46" s="14"/>
      <c r="N46" s="30"/>
    </row>
    <row r="47" spans="1:14" ht="14.25">
      <c r="A47" s="22"/>
      <c r="B47" s="12" t="s">
        <v>1367</v>
      </c>
      <c r="C47" s="12" t="s">
        <v>1064</v>
      </c>
      <c r="D47" s="12" t="s">
        <v>1376</v>
      </c>
      <c r="E47" s="12">
        <v>220537202</v>
      </c>
      <c r="F47" s="12" t="s">
        <v>1381</v>
      </c>
      <c r="G47" s="12" t="s">
        <v>1382</v>
      </c>
      <c r="H47" s="12" t="s">
        <v>645</v>
      </c>
      <c r="I47" s="13">
        <v>113.75</v>
      </c>
      <c r="J47" s="14">
        <v>81.5</v>
      </c>
      <c r="K47" s="18">
        <f t="shared" si="0"/>
        <v>69.1875</v>
      </c>
      <c r="L47" s="18">
        <v>2</v>
      </c>
      <c r="M47" s="14"/>
      <c r="N47" s="30"/>
    </row>
    <row r="48" spans="1:14" ht="14.25">
      <c r="A48" s="22"/>
      <c r="B48" s="12" t="s">
        <v>1367</v>
      </c>
      <c r="C48" s="12" t="s">
        <v>1117</v>
      </c>
      <c r="D48" s="12" t="s">
        <v>1383</v>
      </c>
      <c r="E48" s="12">
        <v>220537203</v>
      </c>
      <c r="F48" s="12" t="s">
        <v>1384</v>
      </c>
      <c r="G48" s="12" t="s">
        <v>1385</v>
      </c>
      <c r="H48" s="12" t="s">
        <v>640</v>
      </c>
      <c r="I48" s="13">
        <v>139.75</v>
      </c>
      <c r="J48" s="14">
        <v>75.5</v>
      </c>
      <c r="K48" s="18">
        <f t="shared" si="0"/>
        <v>72.6875</v>
      </c>
      <c r="L48" s="18">
        <v>1</v>
      </c>
      <c r="M48" s="14" t="s">
        <v>316</v>
      </c>
      <c r="N48" s="30"/>
    </row>
    <row r="49" spans="1:14" ht="14.25">
      <c r="A49" s="22"/>
      <c r="B49" s="12" t="s">
        <v>1386</v>
      </c>
      <c r="C49" s="12" t="s">
        <v>1387</v>
      </c>
      <c r="D49" s="12" t="s">
        <v>1388</v>
      </c>
      <c r="E49" s="12">
        <v>220539102</v>
      </c>
      <c r="F49" s="12" t="s">
        <v>1389</v>
      </c>
      <c r="G49" s="12" t="s">
        <v>1390</v>
      </c>
      <c r="H49" s="12" t="s">
        <v>640</v>
      </c>
      <c r="I49" s="13">
        <v>145.25</v>
      </c>
      <c r="J49" s="14">
        <v>76.6</v>
      </c>
      <c r="K49" s="18">
        <f t="shared" si="0"/>
        <v>74.6125</v>
      </c>
      <c r="L49" s="18">
        <v>1</v>
      </c>
      <c r="M49" s="14" t="s">
        <v>316</v>
      </c>
      <c r="N49" s="30"/>
    </row>
    <row r="50" spans="1:14" ht="14.25">
      <c r="A50" s="22"/>
      <c r="B50" s="12" t="s">
        <v>1386</v>
      </c>
      <c r="C50" s="12" t="s">
        <v>1387</v>
      </c>
      <c r="D50" s="12" t="s">
        <v>1388</v>
      </c>
      <c r="E50" s="12">
        <v>220539102</v>
      </c>
      <c r="F50" s="12" t="s">
        <v>1391</v>
      </c>
      <c r="G50" s="12" t="s">
        <v>1392</v>
      </c>
      <c r="H50" s="12" t="s">
        <v>640</v>
      </c>
      <c r="I50" s="13">
        <v>137.75</v>
      </c>
      <c r="J50" s="14">
        <v>68.6</v>
      </c>
      <c r="K50" s="18">
        <f t="shared" si="0"/>
        <v>68.7375</v>
      </c>
      <c r="L50" s="18">
        <v>2</v>
      </c>
      <c r="M50" s="14"/>
      <c r="N50" s="30"/>
    </row>
    <row r="51" spans="1:14" ht="14.25">
      <c r="A51" s="22"/>
      <c r="B51" s="12" t="s">
        <v>1386</v>
      </c>
      <c r="C51" s="12" t="s">
        <v>1387</v>
      </c>
      <c r="D51" s="12" t="s">
        <v>1388</v>
      </c>
      <c r="E51" s="12">
        <v>220539102</v>
      </c>
      <c r="F51" s="12" t="s">
        <v>1393</v>
      </c>
      <c r="G51" s="12" t="s">
        <v>1394</v>
      </c>
      <c r="H51" s="12" t="s">
        <v>645</v>
      </c>
      <c r="I51" s="13">
        <v>137</v>
      </c>
      <c r="J51" s="14" t="s">
        <v>361</v>
      </c>
      <c r="K51" s="18">
        <f>I51*0.25</f>
        <v>34.25</v>
      </c>
      <c r="L51" s="18">
        <v>3</v>
      </c>
      <c r="M51" s="14"/>
      <c r="N51" s="30"/>
    </row>
    <row r="52" spans="1:14" ht="14.25">
      <c r="A52" s="22"/>
      <c r="B52" s="12" t="s">
        <v>1386</v>
      </c>
      <c r="C52" s="12" t="s">
        <v>1395</v>
      </c>
      <c r="D52" s="12" t="s">
        <v>1396</v>
      </c>
      <c r="E52" s="12">
        <v>220539103</v>
      </c>
      <c r="F52" s="12" t="s">
        <v>1397</v>
      </c>
      <c r="G52" s="12" t="s">
        <v>1398</v>
      </c>
      <c r="H52" s="12" t="s">
        <v>645</v>
      </c>
      <c r="I52" s="13">
        <v>150.75</v>
      </c>
      <c r="J52" s="14">
        <v>72.2</v>
      </c>
      <c r="K52" s="18">
        <f t="shared" si="0"/>
        <v>73.7875</v>
      </c>
      <c r="L52" s="18">
        <v>2</v>
      </c>
      <c r="M52" s="14"/>
      <c r="N52" s="30"/>
    </row>
    <row r="53" spans="1:14" ht="14.25">
      <c r="A53" s="22"/>
      <c r="B53" s="12" t="s">
        <v>1386</v>
      </c>
      <c r="C53" s="12" t="s">
        <v>1395</v>
      </c>
      <c r="D53" s="12" t="s">
        <v>1396</v>
      </c>
      <c r="E53" s="12">
        <v>220539103</v>
      </c>
      <c r="F53" s="12" t="s">
        <v>1399</v>
      </c>
      <c r="G53" s="12" t="s">
        <v>1400</v>
      </c>
      <c r="H53" s="12" t="s">
        <v>645</v>
      </c>
      <c r="I53" s="13">
        <v>146.25</v>
      </c>
      <c r="J53" s="14">
        <v>69.2</v>
      </c>
      <c r="K53" s="18">
        <f t="shared" si="0"/>
        <v>71.1625</v>
      </c>
      <c r="L53" s="18">
        <v>3</v>
      </c>
      <c r="M53" s="14"/>
      <c r="N53" s="30"/>
    </row>
    <row r="54" spans="1:14" ht="14.25">
      <c r="A54" s="22"/>
      <c r="B54" s="12" t="s">
        <v>1386</v>
      </c>
      <c r="C54" s="12" t="s">
        <v>1395</v>
      </c>
      <c r="D54" s="12" t="s">
        <v>1396</v>
      </c>
      <c r="E54" s="12">
        <v>220539103</v>
      </c>
      <c r="F54" s="12" t="s">
        <v>1401</v>
      </c>
      <c r="G54" s="12" t="s">
        <v>1402</v>
      </c>
      <c r="H54" s="12" t="s">
        <v>640</v>
      </c>
      <c r="I54" s="13">
        <v>140.5</v>
      </c>
      <c r="J54" s="14">
        <v>78.5</v>
      </c>
      <c r="K54" s="18">
        <f t="shared" si="0"/>
        <v>74.375</v>
      </c>
      <c r="L54" s="18">
        <v>1</v>
      </c>
      <c r="M54" s="14" t="s">
        <v>316</v>
      </c>
      <c r="N54" s="30"/>
    </row>
    <row r="55" spans="1:14" ht="14.25">
      <c r="A55" s="22"/>
      <c r="B55" s="12" t="s">
        <v>1386</v>
      </c>
      <c r="C55" s="12" t="s">
        <v>730</v>
      </c>
      <c r="D55" s="12" t="s">
        <v>1403</v>
      </c>
      <c r="E55" s="12">
        <v>220539101</v>
      </c>
      <c r="F55" s="12" t="s">
        <v>1404</v>
      </c>
      <c r="G55" s="12" t="s">
        <v>1405</v>
      </c>
      <c r="H55" s="12" t="s">
        <v>645</v>
      </c>
      <c r="I55" s="13">
        <v>141.75</v>
      </c>
      <c r="J55" s="14">
        <v>70.8</v>
      </c>
      <c r="K55" s="18">
        <f t="shared" si="0"/>
        <v>70.8375</v>
      </c>
      <c r="L55" s="18">
        <v>2</v>
      </c>
      <c r="M55" s="14"/>
      <c r="N55" s="30"/>
    </row>
    <row r="56" spans="1:14" ht="14.25">
      <c r="A56" s="22"/>
      <c r="B56" s="12" t="s">
        <v>1386</v>
      </c>
      <c r="C56" s="12" t="s">
        <v>730</v>
      </c>
      <c r="D56" s="12" t="s">
        <v>1403</v>
      </c>
      <c r="E56" s="12">
        <v>220539101</v>
      </c>
      <c r="F56" s="12" t="s">
        <v>1406</v>
      </c>
      <c r="G56" s="12" t="s">
        <v>1407</v>
      </c>
      <c r="H56" s="12" t="s">
        <v>645</v>
      </c>
      <c r="I56" s="13">
        <v>136.75</v>
      </c>
      <c r="J56" s="14">
        <v>76.5</v>
      </c>
      <c r="K56" s="18">
        <f t="shared" si="0"/>
        <v>72.4375</v>
      </c>
      <c r="L56" s="18">
        <v>1</v>
      </c>
      <c r="M56" s="14" t="s">
        <v>316</v>
      </c>
      <c r="N56" s="30"/>
    </row>
    <row r="57" spans="1:14" ht="14.25">
      <c r="A57" s="22"/>
      <c r="B57" s="12" t="s">
        <v>1386</v>
      </c>
      <c r="C57" s="12" t="s">
        <v>730</v>
      </c>
      <c r="D57" s="12" t="s">
        <v>1403</v>
      </c>
      <c r="E57" s="12">
        <v>220539101</v>
      </c>
      <c r="F57" s="12" t="s">
        <v>1408</v>
      </c>
      <c r="G57" s="12" t="s">
        <v>1409</v>
      </c>
      <c r="H57" s="12" t="s">
        <v>640</v>
      </c>
      <c r="I57" s="13">
        <v>135.75</v>
      </c>
      <c r="J57" s="14">
        <v>67.2</v>
      </c>
      <c r="K57" s="18">
        <f t="shared" si="0"/>
        <v>67.5375</v>
      </c>
      <c r="L57" s="18">
        <v>3</v>
      </c>
      <c r="M57" s="14"/>
      <c r="N57" s="30"/>
    </row>
    <row r="58" spans="1:14" ht="14.25">
      <c r="A58" s="22" t="s">
        <v>142</v>
      </c>
      <c r="B58" s="12" t="s">
        <v>1410</v>
      </c>
      <c r="C58" s="12" t="s">
        <v>1411</v>
      </c>
      <c r="D58" s="12" t="s">
        <v>1412</v>
      </c>
      <c r="E58" s="12">
        <v>220536001</v>
      </c>
      <c r="F58" s="12" t="s">
        <v>694</v>
      </c>
      <c r="G58" s="12" t="s">
        <v>1413</v>
      </c>
      <c r="H58" s="12" t="s">
        <v>645</v>
      </c>
      <c r="I58" s="13">
        <v>145.25</v>
      </c>
      <c r="J58" s="14">
        <v>81.66</v>
      </c>
      <c r="K58" s="18">
        <f t="shared" si="0"/>
        <v>77.1425</v>
      </c>
      <c r="L58" s="18">
        <v>1</v>
      </c>
      <c r="M58" s="14" t="s">
        <v>316</v>
      </c>
      <c r="N58" s="30">
        <f>AVERAGE(J58:J70)</f>
        <v>71.76461538461538</v>
      </c>
    </row>
    <row r="59" spans="1:14" ht="14.25">
      <c r="A59" s="22"/>
      <c r="B59" s="12" t="s">
        <v>1410</v>
      </c>
      <c r="C59" s="12" t="s">
        <v>1411</v>
      </c>
      <c r="D59" s="12" t="s">
        <v>1412</v>
      </c>
      <c r="E59" s="12">
        <v>220536001</v>
      </c>
      <c r="F59" s="12" t="s">
        <v>1414</v>
      </c>
      <c r="G59" s="12" t="s">
        <v>1415</v>
      </c>
      <c r="H59" s="12" t="s">
        <v>645</v>
      </c>
      <c r="I59" s="13">
        <v>138.75</v>
      </c>
      <c r="J59" s="14">
        <v>71.08</v>
      </c>
      <c r="K59" s="18">
        <f t="shared" si="0"/>
        <v>70.22749999999999</v>
      </c>
      <c r="L59" s="18">
        <v>3</v>
      </c>
      <c r="M59" s="14"/>
      <c r="N59" s="30"/>
    </row>
    <row r="60" spans="1:14" ht="14.25">
      <c r="A60" s="22"/>
      <c r="B60" s="12" t="s">
        <v>1410</v>
      </c>
      <c r="C60" s="12" t="s">
        <v>1411</v>
      </c>
      <c r="D60" s="12" t="s">
        <v>1412</v>
      </c>
      <c r="E60" s="12">
        <v>220536001</v>
      </c>
      <c r="F60" s="12" t="s">
        <v>1416</v>
      </c>
      <c r="G60" s="12" t="s">
        <v>1417</v>
      </c>
      <c r="H60" s="12" t="s">
        <v>645</v>
      </c>
      <c r="I60" s="13">
        <v>138.5</v>
      </c>
      <c r="J60" s="14">
        <v>73.8</v>
      </c>
      <c r="K60" s="18">
        <f t="shared" si="0"/>
        <v>71.525</v>
      </c>
      <c r="L60" s="18">
        <v>2</v>
      </c>
      <c r="M60" s="14"/>
      <c r="N60" s="30"/>
    </row>
    <row r="61" spans="1:14" ht="14.25">
      <c r="A61" s="22"/>
      <c r="B61" s="12" t="s">
        <v>1418</v>
      </c>
      <c r="C61" s="12" t="s">
        <v>1419</v>
      </c>
      <c r="D61" s="12" t="s">
        <v>1420</v>
      </c>
      <c r="E61" s="12">
        <v>820535701</v>
      </c>
      <c r="F61" s="12" t="s">
        <v>1421</v>
      </c>
      <c r="G61" s="12" t="s">
        <v>1422</v>
      </c>
      <c r="H61" s="12" t="s">
        <v>640</v>
      </c>
      <c r="I61" s="13">
        <v>132.25</v>
      </c>
      <c r="J61" s="14">
        <v>59</v>
      </c>
      <c r="K61" s="18">
        <f t="shared" si="0"/>
        <v>62.5625</v>
      </c>
      <c r="L61" s="18">
        <v>1</v>
      </c>
      <c r="M61" s="6" t="s">
        <v>1597</v>
      </c>
      <c r="N61" s="30"/>
    </row>
    <row r="62" spans="1:14" ht="14.25">
      <c r="A62" s="22"/>
      <c r="B62" s="12" t="s">
        <v>1418</v>
      </c>
      <c r="C62" s="12" t="s">
        <v>1423</v>
      </c>
      <c r="D62" s="12" t="s">
        <v>1424</v>
      </c>
      <c r="E62" s="12">
        <v>820535702</v>
      </c>
      <c r="F62" s="12" t="s">
        <v>1425</v>
      </c>
      <c r="G62" s="12" t="s">
        <v>1426</v>
      </c>
      <c r="H62" s="12" t="s">
        <v>640</v>
      </c>
      <c r="I62" s="13">
        <v>146.5</v>
      </c>
      <c r="J62" s="14">
        <v>70.2</v>
      </c>
      <c r="K62" s="18">
        <f t="shared" si="0"/>
        <v>71.725</v>
      </c>
      <c r="L62" s="18">
        <v>2</v>
      </c>
      <c r="M62" s="14"/>
      <c r="N62" s="30"/>
    </row>
    <row r="63" spans="1:14" ht="14.25">
      <c r="A63" s="22"/>
      <c r="B63" s="12" t="s">
        <v>1418</v>
      </c>
      <c r="C63" s="12" t="s">
        <v>1423</v>
      </c>
      <c r="D63" s="12" t="s">
        <v>1424</v>
      </c>
      <c r="E63" s="12">
        <v>820535702</v>
      </c>
      <c r="F63" s="12" t="s">
        <v>1427</v>
      </c>
      <c r="G63" s="12" t="s">
        <v>1428</v>
      </c>
      <c r="H63" s="12" t="s">
        <v>645</v>
      </c>
      <c r="I63" s="13">
        <v>125.25</v>
      </c>
      <c r="J63" s="14">
        <v>65.4</v>
      </c>
      <c r="K63" s="18">
        <f t="shared" si="0"/>
        <v>64.0125</v>
      </c>
      <c r="L63" s="18">
        <v>3</v>
      </c>
      <c r="M63" s="14"/>
      <c r="N63" s="30"/>
    </row>
    <row r="64" spans="1:14" ht="14.25">
      <c r="A64" s="22"/>
      <c r="B64" s="12" t="s">
        <v>1418</v>
      </c>
      <c r="C64" s="12" t="s">
        <v>1423</v>
      </c>
      <c r="D64" s="12" t="s">
        <v>1424</v>
      </c>
      <c r="E64" s="12">
        <v>820535702</v>
      </c>
      <c r="F64" s="12" t="s">
        <v>1429</v>
      </c>
      <c r="G64" s="12" t="s">
        <v>1430</v>
      </c>
      <c r="H64" s="12" t="s">
        <v>645</v>
      </c>
      <c r="I64" s="13">
        <v>125</v>
      </c>
      <c r="J64" s="14">
        <v>82.38</v>
      </c>
      <c r="K64" s="18">
        <f t="shared" si="0"/>
        <v>72.44</v>
      </c>
      <c r="L64" s="18">
        <v>1</v>
      </c>
      <c r="M64" s="14" t="s">
        <v>316</v>
      </c>
      <c r="N64" s="30"/>
    </row>
    <row r="65" spans="1:14" ht="14.25">
      <c r="A65" s="22"/>
      <c r="B65" s="12" t="s">
        <v>1431</v>
      </c>
      <c r="C65" s="12" t="s">
        <v>1432</v>
      </c>
      <c r="D65" s="12" t="s">
        <v>1433</v>
      </c>
      <c r="E65" s="12">
        <v>220532701</v>
      </c>
      <c r="F65" s="12" t="s">
        <v>1434</v>
      </c>
      <c r="G65" s="12" t="s">
        <v>1435</v>
      </c>
      <c r="H65" s="12" t="s">
        <v>640</v>
      </c>
      <c r="I65" s="13">
        <v>147.5</v>
      </c>
      <c r="J65" s="14">
        <v>76.46</v>
      </c>
      <c r="K65" s="18">
        <f t="shared" si="0"/>
        <v>75.10499999999999</v>
      </c>
      <c r="L65" s="18">
        <v>1</v>
      </c>
      <c r="M65" s="14" t="s">
        <v>316</v>
      </c>
      <c r="N65" s="30"/>
    </row>
    <row r="66" spans="1:14" ht="14.25">
      <c r="A66" s="22"/>
      <c r="B66" s="12" t="s">
        <v>1431</v>
      </c>
      <c r="C66" s="12" t="s">
        <v>1432</v>
      </c>
      <c r="D66" s="12" t="s">
        <v>1433</v>
      </c>
      <c r="E66" s="12">
        <v>220532701</v>
      </c>
      <c r="F66" s="12" t="s">
        <v>1436</v>
      </c>
      <c r="G66" s="12" t="s">
        <v>1437</v>
      </c>
      <c r="H66" s="12" t="s">
        <v>640</v>
      </c>
      <c r="I66" s="13">
        <v>147</v>
      </c>
      <c r="J66" s="14">
        <v>68.1</v>
      </c>
      <c r="K66" s="18">
        <f t="shared" si="0"/>
        <v>70.8</v>
      </c>
      <c r="L66" s="18">
        <v>4</v>
      </c>
      <c r="M66" s="14"/>
      <c r="N66" s="30"/>
    </row>
    <row r="67" spans="1:14" ht="14.25">
      <c r="A67" s="22"/>
      <c r="B67" s="12" t="s">
        <v>1431</v>
      </c>
      <c r="C67" s="12" t="s">
        <v>1432</v>
      </c>
      <c r="D67" s="12" t="s">
        <v>1433</v>
      </c>
      <c r="E67" s="12">
        <v>220532701</v>
      </c>
      <c r="F67" s="12" t="s">
        <v>1438</v>
      </c>
      <c r="G67" s="12" t="s">
        <v>1439</v>
      </c>
      <c r="H67" s="12" t="s">
        <v>640</v>
      </c>
      <c r="I67" s="13">
        <v>145.25</v>
      </c>
      <c r="J67" s="14">
        <v>69.64</v>
      </c>
      <c r="K67" s="18">
        <f t="shared" si="0"/>
        <v>71.1325</v>
      </c>
      <c r="L67" s="18">
        <v>3</v>
      </c>
      <c r="M67" s="14"/>
      <c r="N67" s="30"/>
    </row>
    <row r="68" spans="1:14" ht="14.25">
      <c r="A68" s="22"/>
      <c r="B68" s="12" t="s">
        <v>1431</v>
      </c>
      <c r="C68" s="12" t="s">
        <v>1432</v>
      </c>
      <c r="D68" s="12" t="s">
        <v>1433</v>
      </c>
      <c r="E68" s="12">
        <v>220532701</v>
      </c>
      <c r="F68" s="12" t="s">
        <v>1440</v>
      </c>
      <c r="G68" s="12" t="s">
        <v>1441</v>
      </c>
      <c r="H68" s="12" t="s">
        <v>645</v>
      </c>
      <c r="I68" s="13">
        <v>139.5</v>
      </c>
      <c r="J68" s="14">
        <v>70.6</v>
      </c>
      <c r="K68" s="18">
        <f aca="true" t="shared" si="1" ref="K68:K131">I68*0.25+J68*0.5</f>
        <v>70.175</v>
      </c>
      <c r="L68" s="18">
        <v>5</v>
      </c>
      <c r="M68" s="14"/>
      <c r="N68" s="30"/>
    </row>
    <row r="69" spans="1:14" ht="14.25">
      <c r="A69" s="22"/>
      <c r="B69" s="12" t="s">
        <v>1431</v>
      </c>
      <c r="C69" s="12" t="s">
        <v>1432</v>
      </c>
      <c r="D69" s="12" t="s">
        <v>1433</v>
      </c>
      <c r="E69" s="12">
        <v>220532701</v>
      </c>
      <c r="F69" s="12" t="s">
        <v>1442</v>
      </c>
      <c r="G69" s="12" t="s">
        <v>1443</v>
      </c>
      <c r="H69" s="12" t="s">
        <v>640</v>
      </c>
      <c r="I69" s="13">
        <v>138.25</v>
      </c>
      <c r="J69" s="14">
        <v>69.28</v>
      </c>
      <c r="K69" s="18">
        <f t="shared" si="1"/>
        <v>69.2025</v>
      </c>
      <c r="L69" s="18">
        <v>6</v>
      </c>
      <c r="M69" s="14"/>
      <c r="N69" s="30"/>
    </row>
    <row r="70" spans="1:14" ht="14.25">
      <c r="A70" s="22"/>
      <c r="B70" s="12" t="s">
        <v>1431</v>
      </c>
      <c r="C70" s="12" t="s">
        <v>1432</v>
      </c>
      <c r="D70" s="12" t="s">
        <v>1433</v>
      </c>
      <c r="E70" s="12">
        <v>220532701</v>
      </c>
      <c r="F70" s="12" t="s">
        <v>1444</v>
      </c>
      <c r="G70" s="12" t="s">
        <v>1445</v>
      </c>
      <c r="H70" s="12" t="s">
        <v>645</v>
      </c>
      <c r="I70" s="13">
        <v>137.75</v>
      </c>
      <c r="J70" s="14">
        <v>75.34</v>
      </c>
      <c r="K70" s="18">
        <f t="shared" si="1"/>
        <v>72.1075</v>
      </c>
      <c r="L70" s="18">
        <v>2</v>
      </c>
      <c r="M70" s="14" t="s">
        <v>316</v>
      </c>
      <c r="N70" s="30"/>
    </row>
    <row r="71" spans="1:14" ht="14.25">
      <c r="A71" s="23" t="s">
        <v>169</v>
      </c>
      <c r="B71" s="12" t="s">
        <v>1446</v>
      </c>
      <c r="C71" s="12" t="s">
        <v>941</v>
      </c>
      <c r="D71" s="12" t="s">
        <v>1447</v>
      </c>
      <c r="E71" s="12">
        <v>220533501</v>
      </c>
      <c r="F71" s="12" t="s">
        <v>1448</v>
      </c>
      <c r="G71" s="12" t="s">
        <v>1449</v>
      </c>
      <c r="H71" s="12" t="s">
        <v>645</v>
      </c>
      <c r="I71" s="13">
        <v>146.75</v>
      </c>
      <c r="J71" s="14">
        <v>69.56</v>
      </c>
      <c r="K71" s="18">
        <f t="shared" si="1"/>
        <v>71.4675</v>
      </c>
      <c r="L71" s="18">
        <v>3</v>
      </c>
      <c r="M71" s="14"/>
      <c r="N71" s="30">
        <f>AVERAGE(J71:J88)</f>
        <v>73.20823529411764</v>
      </c>
    </row>
    <row r="72" spans="1:14" ht="14.25">
      <c r="A72" s="24"/>
      <c r="B72" s="12" t="s">
        <v>1446</v>
      </c>
      <c r="C72" s="12" t="s">
        <v>941</v>
      </c>
      <c r="D72" s="12" t="s">
        <v>1447</v>
      </c>
      <c r="E72" s="12">
        <v>220533501</v>
      </c>
      <c r="F72" s="12" t="s">
        <v>1450</v>
      </c>
      <c r="G72" s="12" t="s">
        <v>1451</v>
      </c>
      <c r="H72" s="12" t="s">
        <v>645</v>
      </c>
      <c r="I72" s="13">
        <v>137.5</v>
      </c>
      <c r="J72" s="14">
        <v>74.64</v>
      </c>
      <c r="K72" s="18">
        <f t="shared" si="1"/>
        <v>71.695</v>
      </c>
      <c r="L72" s="18">
        <v>2</v>
      </c>
      <c r="M72" s="14"/>
      <c r="N72" s="30"/>
    </row>
    <row r="73" spans="1:14" ht="14.25">
      <c r="A73" s="24"/>
      <c r="B73" s="12" t="s">
        <v>1446</v>
      </c>
      <c r="C73" s="12" t="s">
        <v>941</v>
      </c>
      <c r="D73" s="12" t="s">
        <v>1447</v>
      </c>
      <c r="E73" s="12">
        <v>220533501</v>
      </c>
      <c r="F73" s="12" t="s">
        <v>1452</v>
      </c>
      <c r="G73" s="12" t="s">
        <v>1453</v>
      </c>
      <c r="H73" s="12" t="s">
        <v>645</v>
      </c>
      <c r="I73" s="13">
        <v>137.5</v>
      </c>
      <c r="J73" s="14">
        <v>81.72</v>
      </c>
      <c r="K73" s="18">
        <f t="shared" si="1"/>
        <v>75.235</v>
      </c>
      <c r="L73" s="18">
        <v>1</v>
      </c>
      <c r="M73" s="14" t="s">
        <v>316</v>
      </c>
      <c r="N73" s="30"/>
    </row>
    <row r="74" spans="1:14" ht="14.25">
      <c r="A74" s="24"/>
      <c r="B74" s="12" t="s">
        <v>1454</v>
      </c>
      <c r="C74" s="12"/>
      <c r="D74" s="12" t="s">
        <v>1455</v>
      </c>
      <c r="E74" s="12">
        <v>820533601</v>
      </c>
      <c r="F74" s="12" t="s">
        <v>1456</v>
      </c>
      <c r="G74" s="12" t="s">
        <v>1457</v>
      </c>
      <c r="H74" s="12" t="s">
        <v>645</v>
      </c>
      <c r="I74" s="13">
        <v>143</v>
      </c>
      <c r="J74" s="14">
        <v>67.08</v>
      </c>
      <c r="K74" s="18">
        <f t="shared" si="1"/>
        <v>69.28999999999999</v>
      </c>
      <c r="L74" s="18">
        <v>6</v>
      </c>
      <c r="M74" s="14"/>
      <c r="N74" s="30"/>
    </row>
    <row r="75" spans="1:14" ht="14.25">
      <c r="A75" s="24"/>
      <c r="B75" s="12" t="s">
        <v>1454</v>
      </c>
      <c r="C75" s="12"/>
      <c r="D75" s="12" t="s">
        <v>1455</v>
      </c>
      <c r="E75" s="12">
        <v>820533601</v>
      </c>
      <c r="F75" s="12" t="s">
        <v>1458</v>
      </c>
      <c r="G75" s="12" t="s">
        <v>1459</v>
      </c>
      <c r="H75" s="12" t="s">
        <v>645</v>
      </c>
      <c r="I75" s="13">
        <v>140.75</v>
      </c>
      <c r="J75" s="14">
        <v>66.4</v>
      </c>
      <c r="K75" s="18">
        <f t="shared" si="1"/>
        <v>68.3875</v>
      </c>
      <c r="L75" s="18">
        <v>10</v>
      </c>
      <c r="M75" s="14"/>
      <c r="N75" s="30"/>
    </row>
    <row r="76" spans="1:14" ht="14.25">
      <c r="A76" s="24"/>
      <c r="B76" s="12" t="s">
        <v>1454</v>
      </c>
      <c r="C76" s="12"/>
      <c r="D76" s="12" t="s">
        <v>1455</v>
      </c>
      <c r="E76" s="12">
        <v>820533601</v>
      </c>
      <c r="F76" s="12" t="s">
        <v>1460</v>
      </c>
      <c r="G76" s="12" t="s">
        <v>1461</v>
      </c>
      <c r="H76" s="12" t="s">
        <v>645</v>
      </c>
      <c r="I76" s="13">
        <v>135.25</v>
      </c>
      <c r="J76" s="14">
        <v>69.16</v>
      </c>
      <c r="K76" s="18">
        <f t="shared" si="1"/>
        <v>68.3925</v>
      </c>
      <c r="L76" s="18">
        <v>9</v>
      </c>
      <c r="M76" s="14"/>
      <c r="N76" s="30"/>
    </row>
    <row r="77" spans="1:14" ht="14.25">
      <c r="A77" s="24"/>
      <c r="B77" s="12" t="s">
        <v>1454</v>
      </c>
      <c r="C77" s="12"/>
      <c r="D77" s="12" t="s">
        <v>1455</v>
      </c>
      <c r="E77" s="12">
        <v>820533601</v>
      </c>
      <c r="F77" s="12" t="s">
        <v>1462</v>
      </c>
      <c r="G77" s="12" t="s">
        <v>1463</v>
      </c>
      <c r="H77" s="12" t="s">
        <v>640</v>
      </c>
      <c r="I77" s="13">
        <v>132.75</v>
      </c>
      <c r="J77" s="14">
        <v>87.4</v>
      </c>
      <c r="K77" s="18">
        <f t="shared" si="1"/>
        <v>76.8875</v>
      </c>
      <c r="L77" s="18">
        <v>1</v>
      </c>
      <c r="M77" s="14" t="s">
        <v>316</v>
      </c>
      <c r="N77" s="30"/>
    </row>
    <row r="78" spans="1:14" ht="14.25">
      <c r="A78" s="24"/>
      <c r="B78" s="12" t="s">
        <v>1454</v>
      </c>
      <c r="C78" s="12"/>
      <c r="D78" s="12" t="s">
        <v>1455</v>
      </c>
      <c r="E78" s="12">
        <v>820533601</v>
      </c>
      <c r="F78" s="12" t="s">
        <v>1464</v>
      </c>
      <c r="G78" s="12" t="s">
        <v>1465</v>
      </c>
      <c r="H78" s="12" t="s">
        <v>645</v>
      </c>
      <c r="I78" s="13">
        <v>131.25</v>
      </c>
      <c r="J78" s="14">
        <v>67.74</v>
      </c>
      <c r="K78" s="18">
        <f t="shared" si="1"/>
        <v>66.6825</v>
      </c>
      <c r="L78" s="18">
        <v>13</v>
      </c>
      <c r="M78" s="14"/>
      <c r="N78" s="30"/>
    </row>
    <row r="79" spans="1:14" ht="14.25">
      <c r="A79" s="24"/>
      <c r="B79" s="12" t="s">
        <v>1454</v>
      </c>
      <c r="C79" s="12"/>
      <c r="D79" s="12" t="s">
        <v>1455</v>
      </c>
      <c r="E79" s="12">
        <v>820533601</v>
      </c>
      <c r="F79" s="12" t="s">
        <v>1466</v>
      </c>
      <c r="G79" s="12" t="s">
        <v>1467</v>
      </c>
      <c r="H79" s="12" t="s">
        <v>645</v>
      </c>
      <c r="I79" s="13">
        <v>131</v>
      </c>
      <c r="J79" s="14">
        <v>69.5</v>
      </c>
      <c r="K79" s="18">
        <f t="shared" si="1"/>
        <v>67.5</v>
      </c>
      <c r="L79" s="18">
        <v>11</v>
      </c>
      <c r="M79" s="14"/>
      <c r="N79" s="30"/>
    </row>
    <row r="80" spans="1:14" ht="14.25">
      <c r="A80" s="24"/>
      <c r="B80" s="12" t="s">
        <v>1454</v>
      </c>
      <c r="C80" s="12"/>
      <c r="D80" s="12" t="s">
        <v>1455</v>
      </c>
      <c r="E80" s="12">
        <v>820533601</v>
      </c>
      <c r="F80" s="12" t="s">
        <v>1468</v>
      </c>
      <c r="G80" s="12" t="s">
        <v>1469</v>
      </c>
      <c r="H80" s="12" t="s">
        <v>645</v>
      </c>
      <c r="I80" s="13">
        <v>129.75</v>
      </c>
      <c r="J80" s="14">
        <v>74.04</v>
      </c>
      <c r="K80" s="18">
        <f t="shared" si="1"/>
        <v>69.45750000000001</v>
      </c>
      <c r="L80" s="18">
        <v>5</v>
      </c>
      <c r="M80" s="14" t="s">
        <v>316</v>
      </c>
      <c r="N80" s="30"/>
    </row>
    <row r="81" spans="1:14" ht="14.25">
      <c r="A81" s="24"/>
      <c r="B81" s="12" t="s">
        <v>1454</v>
      </c>
      <c r="C81" s="12"/>
      <c r="D81" s="12" t="s">
        <v>1455</v>
      </c>
      <c r="E81" s="12">
        <v>820533601</v>
      </c>
      <c r="F81" s="12" t="s">
        <v>1470</v>
      </c>
      <c r="G81" s="12" t="s">
        <v>1471</v>
      </c>
      <c r="H81" s="12" t="s">
        <v>645</v>
      </c>
      <c r="I81" s="13">
        <v>129.5</v>
      </c>
      <c r="J81" s="14">
        <v>80.08</v>
      </c>
      <c r="K81" s="18">
        <f t="shared" si="1"/>
        <v>72.41499999999999</v>
      </c>
      <c r="L81" s="18">
        <v>2</v>
      </c>
      <c r="M81" s="14" t="s">
        <v>316</v>
      </c>
      <c r="N81" s="30"/>
    </row>
    <row r="82" spans="1:14" ht="14.25">
      <c r="A82" s="24"/>
      <c r="B82" s="12" t="s">
        <v>1454</v>
      </c>
      <c r="C82" s="12"/>
      <c r="D82" s="12" t="s">
        <v>1455</v>
      </c>
      <c r="E82" s="12">
        <v>820533601</v>
      </c>
      <c r="F82" s="12" t="s">
        <v>1472</v>
      </c>
      <c r="G82" s="12" t="s">
        <v>1473</v>
      </c>
      <c r="H82" s="12" t="s">
        <v>645</v>
      </c>
      <c r="I82" s="13">
        <v>128.75</v>
      </c>
      <c r="J82" s="14">
        <v>78.66</v>
      </c>
      <c r="K82" s="18">
        <f t="shared" si="1"/>
        <v>71.5175</v>
      </c>
      <c r="L82" s="18">
        <v>3</v>
      </c>
      <c r="M82" s="14" t="s">
        <v>316</v>
      </c>
      <c r="N82" s="30"/>
    </row>
    <row r="83" spans="1:14" ht="14.25">
      <c r="A83" s="24"/>
      <c r="B83" s="12" t="s">
        <v>1454</v>
      </c>
      <c r="C83" s="12"/>
      <c r="D83" s="12" t="s">
        <v>1455</v>
      </c>
      <c r="E83" s="12">
        <v>820533601</v>
      </c>
      <c r="F83" s="12" t="s">
        <v>1474</v>
      </c>
      <c r="G83" s="12" t="s">
        <v>1475</v>
      </c>
      <c r="H83" s="12" t="s">
        <v>645</v>
      </c>
      <c r="I83" s="13">
        <v>128.25</v>
      </c>
      <c r="J83" s="14">
        <v>73.34</v>
      </c>
      <c r="K83" s="18">
        <f t="shared" si="1"/>
        <v>68.7325</v>
      </c>
      <c r="L83" s="18">
        <v>8</v>
      </c>
      <c r="M83" s="14"/>
      <c r="N83" s="30"/>
    </row>
    <row r="84" spans="1:14" ht="14.25">
      <c r="A84" s="24"/>
      <c r="B84" s="12" t="s">
        <v>1454</v>
      </c>
      <c r="C84" s="12"/>
      <c r="D84" s="12" t="s">
        <v>1455</v>
      </c>
      <c r="E84" s="12">
        <v>820533601</v>
      </c>
      <c r="F84" s="12" t="s">
        <v>1476</v>
      </c>
      <c r="G84" s="12" t="s">
        <v>1477</v>
      </c>
      <c r="H84" s="12" t="s">
        <v>640</v>
      </c>
      <c r="I84" s="13">
        <v>127.75</v>
      </c>
      <c r="J84" s="14">
        <v>75.6</v>
      </c>
      <c r="K84" s="18">
        <f t="shared" si="1"/>
        <v>69.7375</v>
      </c>
      <c r="L84" s="18">
        <v>4</v>
      </c>
      <c r="M84" s="14" t="s">
        <v>316</v>
      </c>
      <c r="N84" s="30"/>
    </row>
    <row r="85" spans="1:14" ht="14.25">
      <c r="A85" s="24"/>
      <c r="B85" s="12" t="s">
        <v>1454</v>
      </c>
      <c r="C85" s="12"/>
      <c r="D85" s="12" t="s">
        <v>1455</v>
      </c>
      <c r="E85" s="12">
        <v>820533601</v>
      </c>
      <c r="F85" s="12" t="s">
        <v>1478</v>
      </c>
      <c r="G85" s="12" t="s">
        <v>1479</v>
      </c>
      <c r="H85" s="12" t="s">
        <v>645</v>
      </c>
      <c r="I85" s="13">
        <v>127.25</v>
      </c>
      <c r="J85" s="14">
        <v>70.12</v>
      </c>
      <c r="K85" s="18">
        <f t="shared" si="1"/>
        <v>66.8725</v>
      </c>
      <c r="L85" s="18">
        <v>12</v>
      </c>
      <c r="M85" s="14"/>
      <c r="N85" s="30"/>
    </row>
    <row r="86" spans="1:14" ht="14.25">
      <c r="A86" s="24"/>
      <c r="B86" s="12" t="s">
        <v>1454</v>
      </c>
      <c r="C86" s="12"/>
      <c r="D86" s="12" t="s">
        <v>1455</v>
      </c>
      <c r="E86" s="12">
        <v>820533601</v>
      </c>
      <c r="F86" s="12" t="s">
        <v>1480</v>
      </c>
      <c r="G86" s="12" t="s">
        <v>1481</v>
      </c>
      <c r="H86" s="12" t="s">
        <v>640</v>
      </c>
      <c r="I86" s="13">
        <v>126.25</v>
      </c>
      <c r="J86" s="14">
        <v>74.94</v>
      </c>
      <c r="K86" s="18">
        <f t="shared" si="1"/>
        <v>69.0325</v>
      </c>
      <c r="L86" s="18">
        <v>7</v>
      </c>
      <c r="M86" s="14"/>
      <c r="N86" s="30"/>
    </row>
    <row r="87" spans="1:14" ht="14.25">
      <c r="A87" s="24"/>
      <c r="B87" s="12" t="s">
        <v>1454</v>
      </c>
      <c r="C87" s="12"/>
      <c r="D87" s="12" t="s">
        <v>1455</v>
      </c>
      <c r="E87" s="12">
        <v>820533601</v>
      </c>
      <c r="F87" s="12" t="s">
        <v>1482</v>
      </c>
      <c r="G87" s="12" t="s">
        <v>1483</v>
      </c>
      <c r="H87" s="12" t="s">
        <v>640</v>
      </c>
      <c r="I87" s="13">
        <v>125.75</v>
      </c>
      <c r="J87" s="14" t="s">
        <v>361</v>
      </c>
      <c r="K87" s="18">
        <f>I87*0.25</f>
        <v>31.4375</v>
      </c>
      <c r="L87" s="18">
        <v>15</v>
      </c>
      <c r="M87" s="14"/>
      <c r="N87" s="30"/>
    </row>
    <row r="88" spans="1:14" ht="14.25">
      <c r="A88" s="25"/>
      <c r="B88" s="12" t="s">
        <v>1454</v>
      </c>
      <c r="C88" s="12"/>
      <c r="D88" s="12" t="s">
        <v>1455</v>
      </c>
      <c r="E88" s="12">
        <v>820533601</v>
      </c>
      <c r="F88" s="12" t="s">
        <v>1484</v>
      </c>
      <c r="G88" s="12" t="s">
        <v>1485</v>
      </c>
      <c r="H88" s="12" t="s">
        <v>640</v>
      </c>
      <c r="I88" s="13">
        <v>123.75</v>
      </c>
      <c r="J88" s="14">
        <v>64.56</v>
      </c>
      <c r="K88" s="18">
        <f t="shared" si="1"/>
        <v>63.2175</v>
      </c>
      <c r="L88" s="18">
        <v>14</v>
      </c>
      <c r="M88" s="14"/>
      <c r="N88" s="30"/>
    </row>
    <row r="89" spans="1:14" ht="14.25">
      <c r="A89" s="23" t="s">
        <v>201</v>
      </c>
      <c r="B89" s="12" t="s">
        <v>1486</v>
      </c>
      <c r="C89" s="12" t="s">
        <v>1487</v>
      </c>
      <c r="D89" s="12" t="s">
        <v>1488</v>
      </c>
      <c r="E89" s="12">
        <v>220534501</v>
      </c>
      <c r="F89" s="12" t="s">
        <v>1489</v>
      </c>
      <c r="G89" s="12" t="s">
        <v>1490</v>
      </c>
      <c r="H89" s="12" t="s">
        <v>645</v>
      </c>
      <c r="I89" s="13">
        <v>142</v>
      </c>
      <c r="J89" s="14">
        <v>70.16</v>
      </c>
      <c r="K89" s="18">
        <f t="shared" si="1"/>
        <v>70.58</v>
      </c>
      <c r="L89" s="18">
        <v>2</v>
      </c>
      <c r="M89" s="14"/>
      <c r="N89" s="30">
        <f>AVERAGE(J89:J100)</f>
        <v>71.125</v>
      </c>
    </row>
    <row r="90" spans="1:14" ht="14.25">
      <c r="A90" s="24"/>
      <c r="B90" s="12" t="s">
        <v>1486</v>
      </c>
      <c r="C90" s="12" t="s">
        <v>1487</v>
      </c>
      <c r="D90" s="12" t="s">
        <v>1488</v>
      </c>
      <c r="E90" s="12">
        <v>220534501</v>
      </c>
      <c r="F90" s="12" t="s">
        <v>1491</v>
      </c>
      <c r="G90" s="12" t="s">
        <v>1492</v>
      </c>
      <c r="H90" s="12" t="s">
        <v>640</v>
      </c>
      <c r="I90" s="13">
        <v>141</v>
      </c>
      <c r="J90" s="14">
        <v>78.2</v>
      </c>
      <c r="K90" s="18">
        <f t="shared" si="1"/>
        <v>74.35</v>
      </c>
      <c r="L90" s="18">
        <v>1</v>
      </c>
      <c r="M90" s="14" t="s">
        <v>316</v>
      </c>
      <c r="N90" s="30"/>
    </row>
    <row r="91" spans="1:14" ht="14.25">
      <c r="A91" s="24"/>
      <c r="B91" s="12" t="s">
        <v>1486</v>
      </c>
      <c r="C91" s="12" t="s">
        <v>1487</v>
      </c>
      <c r="D91" s="12" t="s">
        <v>1488</v>
      </c>
      <c r="E91" s="12">
        <v>220534501</v>
      </c>
      <c r="F91" s="12" t="s">
        <v>1493</v>
      </c>
      <c r="G91" s="12" t="s">
        <v>1494</v>
      </c>
      <c r="H91" s="12" t="s">
        <v>645</v>
      </c>
      <c r="I91" s="13">
        <v>135.25</v>
      </c>
      <c r="J91" s="14">
        <v>66.78</v>
      </c>
      <c r="K91" s="18">
        <f t="shared" si="1"/>
        <v>67.2025</v>
      </c>
      <c r="L91" s="18">
        <v>3</v>
      </c>
      <c r="M91" s="14"/>
      <c r="N91" s="30"/>
    </row>
    <row r="92" spans="1:14" ht="14.25">
      <c r="A92" s="24"/>
      <c r="B92" s="12" t="s">
        <v>1486</v>
      </c>
      <c r="C92" s="12" t="s">
        <v>749</v>
      </c>
      <c r="D92" s="12" t="s">
        <v>1495</v>
      </c>
      <c r="E92" s="12">
        <v>220534502</v>
      </c>
      <c r="F92" s="12" t="s">
        <v>1496</v>
      </c>
      <c r="G92" s="12" t="s">
        <v>1497</v>
      </c>
      <c r="H92" s="12" t="s">
        <v>645</v>
      </c>
      <c r="I92" s="13">
        <v>141.75</v>
      </c>
      <c r="J92" s="14">
        <v>77.82</v>
      </c>
      <c r="K92" s="18">
        <f t="shared" si="1"/>
        <v>74.3475</v>
      </c>
      <c r="L92" s="18">
        <v>1</v>
      </c>
      <c r="M92" s="14" t="s">
        <v>316</v>
      </c>
      <c r="N92" s="30"/>
    </row>
    <row r="93" spans="1:14" ht="14.25">
      <c r="A93" s="24"/>
      <c r="B93" s="12" t="s">
        <v>1486</v>
      </c>
      <c r="C93" s="12" t="s">
        <v>749</v>
      </c>
      <c r="D93" s="12" t="s">
        <v>1495</v>
      </c>
      <c r="E93" s="12">
        <v>220534502</v>
      </c>
      <c r="F93" s="12" t="s">
        <v>646</v>
      </c>
      <c r="G93" s="12" t="s">
        <v>1498</v>
      </c>
      <c r="H93" s="12" t="s">
        <v>645</v>
      </c>
      <c r="I93" s="13">
        <v>132</v>
      </c>
      <c r="J93" s="14">
        <v>67.06</v>
      </c>
      <c r="K93" s="18">
        <f t="shared" si="1"/>
        <v>66.53</v>
      </c>
      <c r="L93" s="18">
        <v>3</v>
      </c>
      <c r="M93" s="14"/>
      <c r="N93" s="30"/>
    </row>
    <row r="94" spans="1:14" ht="14.25">
      <c r="A94" s="24"/>
      <c r="B94" s="12" t="s">
        <v>1486</v>
      </c>
      <c r="C94" s="12" t="s">
        <v>749</v>
      </c>
      <c r="D94" s="12" t="s">
        <v>1495</v>
      </c>
      <c r="E94" s="12">
        <v>220534502</v>
      </c>
      <c r="F94" s="12" t="s">
        <v>1499</v>
      </c>
      <c r="G94" s="12" t="s">
        <v>1500</v>
      </c>
      <c r="H94" s="12" t="s">
        <v>640</v>
      </c>
      <c r="I94" s="13">
        <v>128.25</v>
      </c>
      <c r="J94" s="14">
        <v>71.02</v>
      </c>
      <c r="K94" s="18">
        <f t="shared" si="1"/>
        <v>67.57249999999999</v>
      </c>
      <c r="L94" s="18">
        <v>2</v>
      </c>
      <c r="M94" s="14"/>
      <c r="N94" s="30"/>
    </row>
    <row r="95" spans="1:14" ht="14.25">
      <c r="A95" s="24"/>
      <c r="B95" s="12" t="s">
        <v>1486</v>
      </c>
      <c r="C95" s="12" t="s">
        <v>1501</v>
      </c>
      <c r="D95" s="12" t="s">
        <v>1502</v>
      </c>
      <c r="E95" s="12">
        <v>220534503</v>
      </c>
      <c r="F95" s="12" t="s">
        <v>1503</v>
      </c>
      <c r="G95" s="12" t="s">
        <v>1504</v>
      </c>
      <c r="H95" s="12" t="s">
        <v>640</v>
      </c>
      <c r="I95" s="13">
        <v>143</v>
      </c>
      <c r="J95" s="14">
        <v>78.28</v>
      </c>
      <c r="K95" s="18">
        <f t="shared" si="1"/>
        <v>74.89</v>
      </c>
      <c r="L95" s="18">
        <v>1</v>
      </c>
      <c r="M95" s="14" t="s">
        <v>316</v>
      </c>
      <c r="N95" s="30"/>
    </row>
    <row r="96" spans="1:14" ht="14.25">
      <c r="A96" s="24"/>
      <c r="B96" s="12" t="s">
        <v>1486</v>
      </c>
      <c r="C96" s="12" t="s">
        <v>1501</v>
      </c>
      <c r="D96" s="12" t="s">
        <v>1502</v>
      </c>
      <c r="E96" s="12">
        <v>220534503</v>
      </c>
      <c r="F96" s="12" t="s">
        <v>1505</v>
      </c>
      <c r="G96" s="12" t="s">
        <v>1506</v>
      </c>
      <c r="H96" s="12" t="s">
        <v>645</v>
      </c>
      <c r="I96" s="13">
        <v>133.75</v>
      </c>
      <c r="J96" s="14">
        <v>69.42</v>
      </c>
      <c r="K96" s="18">
        <f t="shared" si="1"/>
        <v>68.14750000000001</v>
      </c>
      <c r="L96" s="18">
        <v>2</v>
      </c>
      <c r="M96" s="14"/>
      <c r="N96" s="30"/>
    </row>
    <row r="97" spans="1:14" ht="14.25">
      <c r="A97" s="24"/>
      <c r="B97" s="12" t="s">
        <v>1486</v>
      </c>
      <c r="C97" s="12" t="s">
        <v>1501</v>
      </c>
      <c r="D97" s="12" t="s">
        <v>1502</v>
      </c>
      <c r="E97" s="12">
        <v>220534503</v>
      </c>
      <c r="F97" s="12" t="s">
        <v>1507</v>
      </c>
      <c r="G97" s="12" t="s">
        <v>1508</v>
      </c>
      <c r="H97" s="12" t="s">
        <v>640</v>
      </c>
      <c r="I97" s="13">
        <v>133.25</v>
      </c>
      <c r="J97" s="14">
        <v>69.04</v>
      </c>
      <c r="K97" s="18">
        <f t="shared" si="1"/>
        <v>67.83250000000001</v>
      </c>
      <c r="L97" s="18">
        <v>3</v>
      </c>
      <c r="M97" s="14"/>
      <c r="N97" s="30"/>
    </row>
    <row r="98" spans="1:14" ht="14.25">
      <c r="A98" s="24"/>
      <c r="B98" s="12" t="s">
        <v>1486</v>
      </c>
      <c r="C98" s="12" t="s">
        <v>1509</v>
      </c>
      <c r="D98" s="12" t="s">
        <v>1510</v>
      </c>
      <c r="E98" s="12">
        <v>220534504</v>
      </c>
      <c r="F98" s="12" t="s">
        <v>1511</v>
      </c>
      <c r="G98" s="12" t="s">
        <v>1512</v>
      </c>
      <c r="H98" s="12" t="s">
        <v>640</v>
      </c>
      <c r="I98" s="13">
        <v>140</v>
      </c>
      <c r="J98" s="14">
        <v>69.68</v>
      </c>
      <c r="K98" s="18">
        <f t="shared" si="1"/>
        <v>69.84</v>
      </c>
      <c r="L98" s="18">
        <v>2</v>
      </c>
      <c r="M98" s="14"/>
      <c r="N98" s="30"/>
    </row>
    <row r="99" spans="1:14" ht="14.25">
      <c r="A99" s="24"/>
      <c r="B99" s="12" t="s">
        <v>1486</v>
      </c>
      <c r="C99" s="12" t="s">
        <v>1509</v>
      </c>
      <c r="D99" s="12" t="s">
        <v>1510</v>
      </c>
      <c r="E99" s="12">
        <v>220534504</v>
      </c>
      <c r="F99" s="12" t="s">
        <v>1513</v>
      </c>
      <c r="G99" s="12" t="s">
        <v>1514</v>
      </c>
      <c r="H99" s="12" t="s">
        <v>645</v>
      </c>
      <c r="I99" s="13">
        <v>132.75</v>
      </c>
      <c r="J99" s="14">
        <v>74.6</v>
      </c>
      <c r="K99" s="18">
        <f t="shared" si="1"/>
        <v>70.4875</v>
      </c>
      <c r="L99" s="18">
        <v>1</v>
      </c>
      <c r="M99" s="14" t="s">
        <v>316</v>
      </c>
      <c r="N99" s="30"/>
    </row>
    <row r="100" spans="1:14" ht="14.25">
      <c r="A100" s="25"/>
      <c r="B100" s="12" t="s">
        <v>1486</v>
      </c>
      <c r="C100" s="12" t="s">
        <v>1509</v>
      </c>
      <c r="D100" s="12" t="s">
        <v>1510</v>
      </c>
      <c r="E100" s="12">
        <v>220534504</v>
      </c>
      <c r="F100" s="12" t="s">
        <v>1515</v>
      </c>
      <c r="G100" s="12" t="s">
        <v>1516</v>
      </c>
      <c r="H100" s="12" t="s">
        <v>645</v>
      </c>
      <c r="I100" s="13">
        <v>130.75</v>
      </c>
      <c r="J100" s="14">
        <v>61.44</v>
      </c>
      <c r="K100" s="18">
        <f t="shared" si="1"/>
        <v>63.4075</v>
      </c>
      <c r="L100" s="18">
        <v>3</v>
      </c>
      <c r="M100" s="14"/>
      <c r="N100" s="30"/>
    </row>
    <row r="101" spans="1:14" ht="14.25">
      <c r="A101" s="22" t="s">
        <v>226</v>
      </c>
      <c r="B101" s="12" t="s">
        <v>1517</v>
      </c>
      <c r="C101" s="12" t="s">
        <v>1049</v>
      </c>
      <c r="D101" s="12" t="s">
        <v>1518</v>
      </c>
      <c r="E101" s="12">
        <v>220534401</v>
      </c>
      <c r="F101" s="12" t="s">
        <v>1519</v>
      </c>
      <c r="G101" s="12" t="s">
        <v>1520</v>
      </c>
      <c r="H101" s="12" t="s">
        <v>645</v>
      </c>
      <c r="I101" s="13">
        <v>144.5</v>
      </c>
      <c r="J101" s="14">
        <v>79.66</v>
      </c>
      <c r="K101" s="18">
        <f t="shared" si="1"/>
        <v>75.955</v>
      </c>
      <c r="L101" s="18">
        <v>1</v>
      </c>
      <c r="M101" s="14" t="s">
        <v>316</v>
      </c>
      <c r="N101" s="30">
        <f>AVERAGE(J101:J116)</f>
        <v>71.22000000000001</v>
      </c>
    </row>
    <row r="102" spans="1:14" ht="14.25">
      <c r="A102" s="22"/>
      <c r="B102" s="12" t="s">
        <v>1517</v>
      </c>
      <c r="C102" s="12" t="s">
        <v>1049</v>
      </c>
      <c r="D102" s="12" t="s">
        <v>1518</v>
      </c>
      <c r="E102" s="12">
        <v>220534401</v>
      </c>
      <c r="F102" s="12" t="s">
        <v>1521</v>
      </c>
      <c r="G102" s="12" t="s">
        <v>1522</v>
      </c>
      <c r="H102" s="12" t="s">
        <v>645</v>
      </c>
      <c r="I102" s="13">
        <v>143.5</v>
      </c>
      <c r="J102" s="14" t="s">
        <v>361</v>
      </c>
      <c r="K102" s="18">
        <f>I102*0.25</f>
        <v>35.875</v>
      </c>
      <c r="L102" s="18">
        <v>3</v>
      </c>
      <c r="M102" s="14"/>
      <c r="N102" s="30"/>
    </row>
    <row r="103" spans="1:14" ht="14.25">
      <c r="A103" s="22"/>
      <c r="B103" s="12" t="s">
        <v>1517</v>
      </c>
      <c r="C103" s="12" t="s">
        <v>1049</v>
      </c>
      <c r="D103" s="12" t="s">
        <v>1518</v>
      </c>
      <c r="E103" s="12">
        <v>220534401</v>
      </c>
      <c r="F103" s="12" t="s">
        <v>1523</v>
      </c>
      <c r="G103" s="12" t="s">
        <v>1524</v>
      </c>
      <c r="H103" s="12" t="s">
        <v>645</v>
      </c>
      <c r="I103" s="13">
        <v>136.5</v>
      </c>
      <c r="J103" s="14">
        <v>68.06</v>
      </c>
      <c r="K103" s="18">
        <f t="shared" si="1"/>
        <v>68.155</v>
      </c>
      <c r="L103" s="18">
        <v>2</v>
      </c>
      <c r="M103" s="14"/>
      <c r="N103" s="30"/>
    </row>
    <row r="104" spans="1:14" ht="14.25">
      <c r="A104" s="22"/>
      <c r="B104" s="12" t="s">
        <v>1525</v>
      </c>
      <c r="C104" s="12" t="s">
        <v>1526</v>
      </c>
      <c r="D104" s="12" t="s">
        <v>1527</v>
      </c>
      <c r="E104" s="12">
        <v>220535601</v>
      </c>
      <c r="F104" s="12" t="s">
        <v>1528</v>
      </c>
      <c r="G104" s="12" t="s">
        <v>1529</v>
      </c>
      <c r="H104" s="12" t="s">
        <v>645</v>
      </c>
      <c r="I104" s="13">
        <v>146.5</v>
      </c>
      <c r="J104" s="14">
        <v>76.58</v>
      </c>
      <c r="K104" s="18">
        <f t="shared" si="1"/>
        <v>74.91499999999999</v>
      </c>
      <c r="L104" s="18">
        <v>1</v>
      </c>
      <c r="M104" s="14" t="s">
        <v>316</v>
      </c>
      <c r="N104" s="30"/>
    </row>
    <row r="105" spans="1:14" ht="14.25">
      <c r="A105" s="22"/>
      <c r="B105" s="12" t="s">
        <v>1525</v>
      </c>
      <c r="C105" s="12" t="s">
        <v>1526</v>
      </c>
      <c r="D105" s="12" t="s">
        <v>1527</v>
      </c>
      <c r="E105" s="12">
        <v>220535601</v>
      </c>
      <c r="F105" s="12" t="s">
        <v>1530</v>
      </c>
      <c r="G105" s="12" t="s">
        <v>1531</v>
      </c>
      <c r="H105" s="12" t="s">
        <v>640</v>
      </c>
      <c r="I105" s="13">
        <v>146</v>
      </c>
      <c r="J105" s="14">
        <v>70.68</v>
      </c>
      <c r="K105" s="18">
        <f t="shared" si="1"/>
        <v>71.84</v>
      </c>
      <c r="L105" s="18">
        <v>2</v>
      </c>
      <c r="M105" s="14"/>
      <c r="N105" s="30"/>
    </row>
    <row r="106" spans="1:14" ht="14.25">
      <c r="A106" s="22"/>
      <c r="B106" s="12" t="s">
        <v>1525</v>
      </c>
      <c r="C106" s="12" t="s">
        <v>1526</v>
      </c>
      <c r="D106" s="12" t="s">
        <v>1527</v>
      </c>
      <c r="E106" s="12">
        <v>220535601</v>
      </c>
      <c r="F106" s="12" t="s">
        <v>1532</v>
      </c>
      <c r="G106" s="12" t="s">
        <v>1533</v>
      </c>
      <c r="H106" s="12" t="s">
        <v>645</v>
      </c>
      <c r="I106" s="13">
        <v>138.25</v>
      </c>
      <c r="J106" s="14">
        <v>69.86</v>
      </c>
      <c r="K106" s="18">
        <f t="shared" si="1"/>
        <v>69.4925</v>
      </c>
      <c r="L106" s="18">
        <v>3</v>
      </c>
      <c r="M106" s="14"/>
      <c r="N106" s="30"/>
    </row>
    <row r="107" spans="1:14" ht="14.25">
      <c r="A107" s="22"/>
      <c r="B107" s="12" t="s">
        <v>1525</v>
      </c>
      <c r="C107" s="12" t="s">
        <v>1526</v>
      </c>
      <c r="D107" s="12" t="s">
        <v>1534</v>
      </c>
      <c r="E107" s="12">
        <v>220535602</v>
      </c>
      <c r="F107" s="12" t="s">
        <v>1535</v>
      </c>
      <c r="G107" s="12" t="s">
        <v>1536</v>
      </c>
      <c r="H107" s="12" t="s">
        <v>640</v>
      </c>
      <c r="I107" s="13">
        <v>108.5</v>
      </c>
      <c r="J107" s="14">
        <v>74.32</v>
      </c>
      <c r="K107" s="18">
        <f t="shared" si="1"/>
        <v>64.285</v>
      </c>
      <c r="L107" s="18">
        <v>1</v>
      </c>
      <c r="M107" s="14" t="s">
        <v>316</v>
      </c>
      <c r="N107" s="30"/>
    </row>
    <row r="108" spans="1:14" ht="14.25">
      <c r="A108" s="22"/>
      <c r="B108" s="12" t="s">
        <v>1537</v>
      </c>
      <c r="C108" s="12" t="s">
        <v>749</v>
      </c>
      <c r="D108" s="12" t="s">
        <v>1488</v>
      </c>
      <c r="E108" s="12">
        <v>220535001</v>
      </c>
      <c r="F108" s="12" t="s">
        <v>1538</v>
      </c>
      <c r="G108" s="12" t="s">
        <v>1539</v>
      </c>
      <c r="H108" s="12" t="s">
        <v>640</v>
      </c>
      <c r="I108" s="13">
        <v>143.75</v>
      </c>
      <c r="J108" s="14">
        <v>76.4</v>
      </c>
      <c r="K108" s="18">
        <f t="shared" si="1"/>
        <v>74.1375</v>
      </c>
      <c r="L108" s="18">
        <v>1</v>
      </c>
      <c r="M108" s="14" t="s">
        <v>316</v>
      </c>
      <c r="N108" s="30"/>
    </row>
    <row r="109" spans="1:14" ht="14.25">
      <c r="A109" s="22"/>
      <c r="B109" s="12" t="s">
        <v>1537</v>
      </c>
      <c r="C109" s="12" t="s">
        <v>749</v>
      </c>
      <c r="D109" s="12" t="s">
        <v>1488</v>
      </c>
      <c r="E109" s="12">
        <v>220535001</v>
      </c>
      <c r="F109" s="12" t="s">
        <v>1540</v>
      </c>
      <c r="G109" s="12" t="s">
        <v>1541</v>
      </c>
      <c r="H109" s="12" t="s">
        <v>645</v>
      </c>
      <c r="I109" s="13">
        <v>124.5</v>
      </c>
      <c r="J109" s="14" t="s">
        <v>361</v>
      </c>
      <c r="K109" s="18">
        <f>I109*0.25</f>
        <v>31.125</v>
      </c>
      <c r="L109" s="18">
        <v>3</v>
      </c>
      <c r="M109" s="14"/>
      <c r="N109" s="30"/>
    </row>
    <row r="110" spans="1:14" ht="14.25">
      <c r="A110" s="22"/>
      <c r="B110" s="12" t="s">
        <v>1537</v>
      </c>
      <c r="C110" s="12" t="s">
        <v>749</v>
      </c>
      <c r="D110" s="12" t="s">
        <v>1488</v>
      </c>
      <c r="E110" s="12">
        <v>220535001</v>
      </c>
      <c r="F110" s="12" t="s">
        <v>1542</v>
      </c>
      <c r="G110" s="12" t="s">
        <v>1543</v>
      </c>
      <c r="H110" s="12" t="s">
        <v>645</v>
      </c>
      <c r="I110" s="13">
        <v>120.75</v>
      </c>
      <c r="J110" s="14">
        <v>67.2</v>
      </c>
      <c r="K110" s="18">
        <f t="shared" si="1"/>
        <v>63.7875</v>
      </c>
      <c r="L110" s="18">
        <v>2</v>
      </c>
      <c r="M110" s="14"/>
      <c r="N110" s="30"/>
    </row>
    <row r="111" spans="1:14" ht="14.25">
      <c r="A111" s="22"/>
      <c r="B111" s="12" t="s">
        <v>1537</v>
      </c>
      <c r="C111" s="12" t="s">
        <v>749</v>
      </c>
      <c r="D111" s="12" t="s">
        <v>1544</v>
      </c>
      <c r="E111" s="12">
        <v>220535002</v>
      </c>
      <c r="F111" s="12" t="s">
        <v>1545</v>
      </c>
      <c r="G111" s="12" t="s">
        <v>1546</v>
      </c>
      <c r="H111" s="12" t="s">
        <v>640</v>
      </c>
      <c r="I111" s="13">
        <v>144.75</v>
      </c>
      <c r="J111" s="14">
        <v>70.12</v>
      </c>
      <c r="K111" s="18">
        <f t="shared" si="1"/>
        <v>71.2475</v>
      </c>
      <c r="L111" s="18">
        <v>1</v>
      </c>
      <c r="M111" s="14" t="s">
        <v>316</v>
      </c>
      <c r="N111" s="30"/>
    </row>
    <row r="112" spans="1:14" ht="14.25">
      <c r="A112" s="22"/>
      <c r="B112" s="12" t="s">
        <v>1537</v>
      </c>
      <c r="C112" s="12" t="s">
        <v>749</v>
      </c>
      <c r="D112" s="12" t="s">
        <v>1544</v>
      </c>
      <c r="E112" s="12">
        <v>220535002</v>
      </c>
      <c r="F112" s="12" t="s">
        <v>1147</v>
      </c>
      <c r="G112" s="12" t="s">
        <v>1547</v>
      </c>
      <c r="H112" s="12" t="s">
        <v>640</v>
      </c>
      <c r="I112" s="13">
        <v>132.5</v>
      </c>
      <c r="J112" s="14">
        <v>61.2</v>
      </c>
      <c r="K112" s="18">
        <f t="shared" si="1"/>
        <v>63.725</v>
      </c>
      <c r="L112" s="18">
        <v>3</v>
      </c>
      <c r="M112" s="14"/>
      <c r="N112" s="30"/>
    </row>
    <row r="113" spans="1:14" ht="14.25">
      <c r="A113" s="22"/>
      <c r="B113" s="12" t="s">
        <v>1537</v>
      </c>
      <c r="C113" s="12" t="s">
        <v>749</v>
      </c>
      <c r="D113" s="12" t="s">
        <v>1544</v>
      </c>
      <c r="E113" s="12">
        <v>220535002</v>
      </c>
      <c r="F113" s="12" t="s">
        <v>1548</v>
      </c>
      <c r="G113" s="12" t="s">
        <v>1549</v>
      </c>
      <c r="H113" s="12" t="s">
        <v>640</v>
      </c>
      <c r="I113" s="13">
        <v>131.75</v>
      </c>
      <c r="J113" s="14">
        <v>67.06</v>
      </c>
      <c r="K113" s="18">
        <f t="shared" si="1"/>
        <v>66.4675</v>
      </c>
      <c r="L113" s="18">
        <v>2</v>
      </c>
      <c r="M113" s="14"/>
      <c r="N113" s="30"/>
    </row>
    <row r="114" spans="1:14" ht="14.25">
      <c r="A114" s="22"/>
      <c r="B114" s="12" t="s">
        <v>1537</v>
      </c>
      <c r="C114" s="12" t="s">
        <v>1550</v>
      </c>
      <c r="D114" s="12" t="s">
        <v>1551</v>
      </c>
      <c r="E114" s="12">
        <v>220535003</v>
      </c>
      <c r="F114" s="12" t="s">
        <v>1552</v>
      </c>
      <c r="G114" s="12" t="s">
        <v>1553</v>
      </c>
      <c r="H114" s="12" t="s">
        <v>645</v>
      </c>
      <c r="I114" s="13">
        <v>145.75</v>
      </c>
      <c r="J114" s="14">
        <v>74.26</v>
      </c>
      <c r="K114" s="18">
        <f t="shared" si="1"/>
        <v>73.5675</v>
      </c>
      <c r="L114" s="18">
        <v>1</v>
      </c>
      <c r="M114" s="14" t="s">
        <v>316</v>
      </c>
      <c r="N114" s="30"/>
    </row>
    <row r="115" spans="1:14" ht="14.25">
      <c r="A115" s="22"/>
      <c r="B115" s="12" t="s">
        <v>1537</v>
      </c>
      <c r="C115" s="12" t="s">
        <v>1550</v>
      </c>
      <c r="D115" s="12" t="s">
        <v>1551</v>
      </c>
      <c r="E115" s="12">
        <v>220535003</v>
      </c>
      <c r="F115" s="12" t="s">
        <v>1554</v>
      </c>
      <c r="G115" s="12" t="s">
        <v>1555</v>
      </c>
      <c r="H115" s="12" t="s">
        <v>645</v>
      </c>
      <c r="I115" s="13">
        <v>136.25</v>
      </c>
      <c r="J115" s="14">
        <v>67.2</v>
      </c>
      <c r="K115" s="18">
        <f t="shared" si="1"/>
        <v>67.6625</v>
      </c>
      <c r="L115" s="18">
        <v>3</v>
      </c>
      <c r="M115" s="14"/>
      <c r="N115" s="30"/>
    </row>
    <row r="116" spans="1:14" ht="14.25">
      <c r="A116" s="22"/>
      <c r="B116" s="12" t="s">
        <v>1537</v>
      </c>
      <c r="C116" s="12" t="s">
        <v>1550</v>
      </c>
      <c r="D116" s="12" t="s">
        <v>1551</v>
      </c>
      <c r="E116" s="12">
        <v>220535003</v>
      </c>
      <c r="F116" s="12" t="s">
        <v>1556</v>
      </c>
      <c r="G116" s="12" t="s">
        <v>1557</v>
      </c>
      <c r="H116" s="12" t="s">
        <v>645</v>
      </c>
      <c r="I116" s="13">
        <v>132.5</v>
      </c>
      <c r="J116" s="14">
        <v>74.48</v>
      </c>
      <c r="K116" s="18">
        <f t="shared" si="1"/>
        <v>70.36500000000001</v>
      </c>
      <c r="L116" s="18">
        <v>2</v>
      </c>
      <c r="M116" s="14"/>
      <c r="N116" s="30"/>
    </row>
    <row r="117" spans="1:14" ht="14.25">
      <c r="A117" s="22" t="s">
        <v>259</v>
      </c>
      <c r="B117" s="12" t="s">
        <v>1558</v>
      </c>
      <c r="C117" s="12" t="s">
        <v>1125</v>
      </c>
      <c r="D117" s="12" t="s">
        <v>834</v>
      </c>
      <c r="E117" s="12">
        <v>220536801</v>
      </c>
      <c r="F117" s="12" t="s">
        <v>1559</v>
      </c>
      <c r="G117" s="12" t="s">
        <v>1560</v>
      </c>
      <c r="H117" s="12" t="s">
        <v>645</v>
      </c>
      <c r="I117" s="13">
        <v>138.25</v>
      </c>
      <c r="J117" s="14">
        <v>69.44</v>
      </c>
      <c r="K117" s="18">
        <f t="shared" si="1"/>
        <v>69.2825</v>
      </c>
      <c r="L117" s="18">
        <v>2</v>
      </c>
      <c r="M117" s="14"/>
      <c r="N117" s="30">
        <f>AVERAGE(J117:J132)</f>
        <v>74.09733333333335</v>
      </c>
    </row>
    <row r="118" spans="1:14" ht="14.25">
      <c r="A118" s="22"/>
      <c r="B118" s="12" t="s">
        <v>1558</v>
      </c>
      <c r="C118" s="12" t="s">
        <v>1125</v>
      </c>
      <c r="D118" s="12" t="s">
        <v>834</v>
      </c>
      <c r="E118" s="12">
        <v>220536801</v>
      </c>
      <c r="F118" s="12" t="s">
        <v>1561</v>
      </c>
      <c r="G118" s="12" t="s">
        <v>1562</v>
      </c>
      <c r="H118" s="12" t="s">
        <v>640</v>
      </c>
      <c r="I118" s="13">
        <v>136.75</v>
      </c>
      <c r="J118" s="14">
        <v>73.56</v>
      </c>
      <c r="K118" s="18">
        <f t="shared" si="1"/>
        <v>70.9675</v>
      </c>
      <c r="L118" s="18">
        <v>1</v>
      </c>
      <c r="M118" s="14" t="s">
        <v>316</v>
      </c>
      <c r="N118" s="30"/>
    </row>
    <row r="119" spans="1:14" ht="14.25">
      <c r="A119" s="22"/>
      <c r="B119" s="12" t="s">
        <v>1558</v>
      </c>
      <c r="C119" s="12" t="s">
        <v>1125</v>
      </c>
      <c r="D119" s="12" t="s">
        <v>834</v>
      </c>
      <c r="E119" s="12">
        <v>220536801</v>
      </c>
      <c r="F119" s="12" t="s">
        <v>1563</v>
      </c>
      <c r="G119" s="12" t="s">
        <v>1564</v>
      </c>
      <c r="H119" s="12" t="s">
        <v>645</v>
      </c>
      <c r="I119" s="13">
        <v>118.5</v>
      </c>
      <c r="J119" s="14">
        <v>68.62</v>
      </c>
      <c r="K119" s="18">
        <f t="shared" si="1"/>
        <v>63.935</v>
      </c>
      <c r="L119" s="18">
        <v>3</v>
      </c>
      <c r="M119" s="14"/>
      <c r="N119" s="30"/>
    </row>
    <row r="120" spans="1:14" ht="14.25">
      <c r="A120" s="22"/>
      <c r="B120" s="12" t="s">
        <v>1565</v>
      </c>
      <c r="C120" s="12" t="s">
        <v>1064</v>
      </c>
      <c r="D120" s="12" t="s">
        <v>1376</v>
      </c>
      <c r="E120" s="12">
        <v>220536102</v>
      </c>
      <c r="F120" s="12" t="s">
        <v>811</v>
      </c>
      <c r="G120" s="12" t="s">
        <v>1566</v>
      </c>
      <c r="H120" s="12" t="s">
        <v>645</v>
      </c>
      <c r="I120" s="13">
        <v>122.75</v>
      </c>
      <c r="J120" s="14">
        <v>81.96</v>
      </c>
      <c r="K120" s="18">
        <f t="shared" si="1"/>
        <v>71.66749999999999</v>
      </c>
      <c r="L120" s="18">
        <v>1</v>
      </c>
      <c r="M120" s="14" t="s">
        <v>316</v>
      </c>
      <c r="N120" s="30"/>
    </row>
    <row r="121" spans="1:14" ht="13.5" customHeight="1">
      <c r="A121" s="22"/>
      <c r="B121" s="12" t="s">
        <v>1565</v>
      </c>
      <c r="C121" s="12" t="s">
        <v>950</v>
      </c>
      <c r="D121" s="12" t="s">
        <v>1567</v>
      </c>
      <c r="E121" s="12">
        <v>220536103</v>
      </c>
      <c r="F121" s="12" t="s">
        <v>1540</v>
      </c>
      <c r="G121" s="12" t="s">
        <v>1568</v>
      </c>
      <c r="H121" s="12" t="s">
        <v>640</v>
      </c>
      <c r="I121" s="13">
        <v>127.5</v>
      </c>
      <c r="J121" s="14">
        <v>74.5</v>
      </c>
      <c r="K121" s="18">
        <f t="shared" si="1"/>
        <v>69.125</v>
      </c>
      <c r="L121" s="18">
        <v>1</v>
      </c>
      <c r="M121" s="14" t="s">
        <v>316</v>
      </c>
      <c r="N121" s="30"/>
    </row>
    <row r="122" spans="1:14" ht="14.25">
      <c r="A122" s="22"/>
      <c r="B122" s="12" t="s">
        <v>1565</v>
      </c>
      <c r="C122" s="12" t="s">
        <v>1125</v>
      </c>
      <c r="D122" s="12" t="s">
        <v>1569</v>
      </c>
      <c r="E122" s="12">
        <v>220536101</v>
      </c>
      <c r="F122" s="12" t="s">
        <v>1570</v>
      </c>
      <c r="G122" s="12" t="s">
        <v>1571</v>
      </c>
      <c r="H122" s="12" t="s">
        <v>645</v>
      </c>
      <c r="I122" s="13">
        <v>137</v>
      </c>
      <c r="J122" s="14" t="s">
        <v>361</v>
      </c>
      <c r="K122" s="18">
        <f>I122*0.25</f>
        <v>34.25</v>
      </c>
      <c r="L122" s="18">
        <v>3</v>
      </c>
      <c r="M122" s="14"/>
      <c r="N122" s="30"/>
    </row>
    <row r="123" spans="1:14" ht="14.25">
      <c r="A123" s="22"/>
      <c r="B123" s="12" t="s">
        <v>1565</v>
      </c>
      <c r="C123" s="12" t="s">
        <v>1125</v>
      </c>
      <c r="D123" s="12" t="s">
        <v>1569</v>
      </c>
      <c r="E123" s="12">
        <v>220536101</v>
      </c>
      <c r="F123" s="12" t="s">
        <v>1572</v>
      </c>
      <c r="G123" s="12" t="s">
        <v>1573</v>
      </c>
      <c r="H123" s="12" t="s">
        <v>645</v>
      </c>
      <c r="I123" s="13">
        <v>121.25</v>
      </c>
      <c r="J123" s="14">
        <v>72.54</v>
      </c>
      <c r="K123" s="18">
        <f t="shared" si="1"/>
        <v>66.58250000000001</v>
      </c>
      <c r="L123" s="18">
        <v>1</v>
      </c>
      <c r="M123" s="14" t="s">
        <v>316</v>
      </c>
      <c r="N123" s="30"/>
    </row>
    <row r="124" spans="1:14" ht="14.25">
      <c r="A124" s="22"/>
      <c r="B124" s="12" t="s">
        <v>1565</v>
      </c>
      <c r="C124" s="12" t="s">
        <v>1125</v>
      </c>
      <c r="D124" s="12" t="s">
        <v>1569</v>
      </c>
      <c r="E124" s="12">
        <v>220536101</v>
      </c>
      <c r="F124" s="12" t="s">
        <v>1574</v>
      </c>
      <c r="G124" s="12" t="s">
        <v>1575</v>
      </c>
      <c r="H124" s="12" t="s">
        <v>645</v>
      </c>
      <c r="I124" s="13">
        <v>116.5</v>
      </c>
      <c r="J124" s="14">
        <v>57.86</v>
      </c>
      <c r="K124" s="18">
        <f t="shared" si="1"/>
        <v>58.055</v>
      </c>
      <c r="L124" s="18">
        <v>2</v>
      </c>
      <c r="M124" s="14"/>
      <c r="N124" s="30"/>
    </row>
    <row r="125" spans="1:14" ht="14.25">
      <c r="A125" s="22"/>
      <c r="B125" s="12" t="s">
        <v>1576</v>
      </c>
      <c r="C125" s="12" t="s">
        <v>1577</v>
      </c>
      <c r="D125" s="12" t="s">
        <v>1488</v>
      </c>
      <c r="E125" s="12">
        <v>220536201</v>
      </c>
      <c r="F125" s="12" t="s">
        <v>1578</v>
      </c>
      <c r="G125" s="12" t="s">
        <v>1579</v>
      </c>
      <c r="H125" s="12" t="s">
        <v>645</v>
      </c>
      <c r="I125" s="13">
        <v>155.5</v>
      </c>
      <c r="J125" s="14">
        <v>79.18</v>
      </c>
      <c r="K125" s="18">
        <f t="shared" si="1"/>
        <v>78.465</v>
      </c>
      <c r="L125" s="18">
        <v>1</v>
      </c>
      <c r="M125" s="14" t="s">
        <v>316</v>
      </c>
      <c r="N125" s="30"/>
    </row>
    <row r="126" spans="1:14" ht="14.25">
      <c r="A126" s="22"/>
      <c r="B126" s="12" t="s">
        <v>1576</v>
      </c>
      <c r="C126" s="12" t="s">
        <v>1577</v>
      </c>
      <c r="D126" s="12" t="s">
        <v>1488</v>
      </c>
      <c r="E126" s="12">
        <v>220536201</v>
      </c>
      <c r="F126" s="12" t="s">
        <v>1580</v>
      </c>
      <c r="G126" s="12" t="s">
        <v>1581</v>
      </c>
      <c r="H126" s="12" t="s">
        <v>640</v>
      </c>
      <c r="I126" s="13">
        <v>151</v>
      </c>
      <c r="J126" s="14">
        <v>68.46</v>
      </c>
      <c r="K126" s="18">
        <f t="shared" si="1"/>
        <v>71.97999999999999</v>
      </c>
      <c r="L126" s="18">
        <v>3</v>
      </c>
      <c r="M126" s="14"/>
      <c r="N126" s="30"/>
    </row>
    <row r="127" spans="1:14" ht="14.25">
      <c r="A127" s="22"/>
      <c r="B127" s="12" t="s">
        <v>1576</v>
      </c>
      <c r="C127" s="12" t="s">
        <v>1577</v>
      </c>
      <c r="D127" s="12" t="s">
        <v>1488</v>
      </c>
      <c r="E127" s="12">
        <v>220536201</v>
      </c>
      <c r="F127" s="12" t="s">
        <v>1582</v>
      </c>
      <c r="G127" s="12" t="s">
        <v>1583</v>
      </c>
      <c r="H127" s="12" t="s">
        <v>645</v>
      </c>
      <c r="I127" s="13">
        <v>149.5</v>
      </c>
      <c r="J127" s="14">
        <v>80.08</v>
      </c>
      <c r="K127" s="18">
        <f t="shared" si="1"/>
        <v>77.41499999999999</v>
      </c>
      <c r="L127" s="18">
        <v>2</v>
      </c>
      <c r="M127" s="14"/>
      <c r="N127" s="30"/>
    </row>
    <row r="128" spans="1:14" ht="14.25">
      <c r="A128" s="22"/>
      <c r="B128" s="12" t="s">
        <v>1576</v>
      </c>
      <c r="C128" s="12" t="s">
        <v>1125</v>
      </c>
      <c r="D128" s="12" t="s">
        <v>1584</v>
      </c>
      <c r="E128" s="12">
        <v>220536203</v>
      </c>
      <c r="F128" s="12" t="s">
        <v>1585</v>
      </c>
      <c r="G128" s="12" t="s">
        <v>1586</v>
      </c>
      <c r="H128" s="12" t="s">
        <v>645</v>
      </c>
      <c r="I128" s="13">
        <v>152.75</v>
      </c>
      <c r="J128" s="14">
        <v>72.72</v>
      </c>
      <c r="K128" s="18">
        <f t="shared" si="1"/>
        <v>74.5475</v>
      </c>
      <c r="L128" s="18">
        <v>2</v>
      </c>
      <c r="M128" s="14"/>
      <c r="N128" s="30"/>
    </row>
    <row r="129" spans="1:14" ht="14.25">
      <c r="A129" s="22"/>
      <c r="B129" s="12" t="s">
        <v>1576</v>
      </c>
      <c r="C129" s="12" t="s">
        <v>1125</v>
      </c>
      <c r="D129" s="12" t="s">
        <v>1584</v>
      </c>
      <c r="E129" s="12">
        <v>220536203</v>
      </c>
      <c r="F129" s="12" t="s">
        <v>1587</v>
      </c>
      <c r="G129" s="12" t="s">
        <v>1588</v>
      </c>
      <c r="H129" s="12" t="s">
        <v>645</v>
      </c>
      <c r="I129" s="13">
        <v>148.75</v>
      </c>
      <c r="J129" s="14">
        <v>85.72</v>
      </c>
      <c r="K129" s="18">
        <f t="shared" si="1"/>
        <v>80.0475</v>
      </c>
      <c r="L129" s="18">
        <v>1</v>
      </c>
      <c r="M129" s="14" t="s">
        <v>316</v>
      </c>
      <c r="N129" s="30"/>
    </row>
    <row r="130" spans="1:14" ht="14.25">
      <c r="A130" s="22"/>
      <c r="B130" s="12" t="s">
        <v>1576</v>
      </c>
      <c r="C130" s="12" t="s">
        <v>1125</v>
      </c>
      <c r="D130" s="12" t="s">
        <v>1584</v>
      </c>
      <c r="E130" s="12">
        <v>220536203</v>
      </c>
      <c r="F130" s="12" t="s">
        <v>1589</v>
      </c>
      <c r="G130" s="12" t="s">
        <v>1590</v>
      </c>
      <c r="H130" s="12" t="s">
        <v>645</v>
      </c>
      <c r="I130" s="13">
        <v>144.25</v>
      </c>
      <c r="J130" s="14">
        <v>71.56</v>
      </c>
      <c r="K130" s="18">
        <f t="shared" si="1"/>
        <v>71.8425</v>
      </c>
      <c r="L130" s="18">
        <v>3</v>
      </c>
      <c r="M130" s="14"/>
      <c r="N130" s="30"/>
    </row>
    <row r="131" spans="1:14" ht="14.25">
      <c r="A131" s="22"/>
      <c r="B131" s="12" t="s">
        <v>1576</v>
      </c>
      <c r="C131" s="12" t="s">
        <v>1591</v>
      </c>
      <c r="D131" s="12" t="s">
        <v>1592</v>
      </c>
      <c r="E131" s="12">
        <v>220536202</v>
      </c>
      <c r="F131" s="12" t="s">
        <v>1593</v>
      </c>
      <c r="G131" s="12" t="s">
        <v>1594</v>
      </c>
      <c r="H131" s="12" t="s">
        <v>640</v>
      </c>
      <c r="I131" s="13">
        <v>144.25</v>
      </c>
      <c r="J131" s="14">
        <v>82.42</v>
      </c>
      <c r="K131" s="18">
        <f t="shared" si="1"/>
        <v>77.27250000000001</v>
      </c>
      <c r="L131" s="18">
        <v>1</v>
      </c>
      <c r="M131" s="14" t="s">
        <v>316</v>
      </c>
      <c r="N131" s="30"/>
    </row>
    <row r="132" spans="1:14" ht="14.25">
      <c r="A132" s="22"/>
      <c r="B132" s="12" t="s">
        <v>1576</v>
      </c>
      <c r="C132" s="12" t="s">
        <v>1591</v>
      </c>
      <c r="D132" s="12" t="s">
        <v>1592</v>
      </c>
      <c r="E132" s="12">
        <v>220536202</v>
      </c>
      <c r="F132" s="12" t="s">
        <v>1595</v>
      </c>
      <c r="G132" s="12" t="s">
        <v>1596</v>
      </c>
      <c r="H132" s="12" t="s">
        <v>640</v>
      </c>
      <c r="I132" s="13">
        <v>132.25</v>
      </c>
      <c r="J132" s="14">
        <v>72.84</v>
      </c>
      <c r="K132" s="18">
        <f>I132*0.25+J132*0.5</f>
        <v>69.4825</v>
      </c>
      <c r="L132" s="18">
        <v>2</v>
      </c>
      <c r="M132" s="14"/>
      <c r="N132" s="30"/>
    </row>
  </sheetData>
  <sheetProtection/>
  <mergeCells count="19">
    <mergeCell ref="A101:A116"/>
    <mergeCell ref="N101:N116"/>
    <mergeCell ref="A117:A132"/>
    <mergeCell ref="N117:N132"/>
    <mergeCell ref="A42:A57"/>
    <mergeCell ref="N42:N57"/>
    <mergeCell ref="A58:A70"/>
    <mergeCell ref="N58:N70"/>
    <mergeCell ref="A71:A88"/>
    <mergeCell ref="N71:N88"/>
    <mergeCell ref="A89:A100"/>
    <mergeCell ref="N89:N100"/>
    <mergeCell ref="A30:A41"/>
    <mergeCell ref="N30:N41"/>
    <mergeCell ref="A1:N1"/>
    <mergeCell ref="A3:A14"/>
    <mergeCell ref="N3:N14"/>
    <mergeCell ref="A15:A29"/>
    <mergeCell ref="N15:N29"/>
  </mergeCells>
  <printOptions/>
  <pageMargins left="0.4895833333333333" right="0.26944444444444443" top="0.15" bottom="0.2298611111111111" header="0.12986111111111112" footer="0.2298611111111111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1"/>
  <sheetViews>
    <sheetView zoomScale="85" zoomScaleNormal="85" zoomScaleSheetLayoutView="85" zoomScalePageLayoutView="0" workbookViewId="0" topLeftCell="A1">
      <selection activeCell="B28" sqref="B28"/>
    </sheetView>
  </sheetViews>
  <sheetFormatPr defaultColWidth="9.00390625" defaultRowHeight="13.5"/>
  <cols>
    <col min="1" max="1" width="10.125" style="8" bestFit="1" customWidth="1"/>
    <col min="2" max="2" width="50.125" style="1" bestFit="1" customWidth="1"/>
    <col min="3" max="3" width="21.875" style="1" bestFit="1" customWidth="1"/>
    <col min="4" max="4" width="29.00390625" style="1" bestFit="1" customWidth="1"/>
    <col min="5" max="5" width="12.50390625" style="1" bestFit="1" customWidth="1"/>
    <col min="6" max="6" width="10.75390625" style="1" bestFit="1" customWidth="1"/>
    <col min="7" max="7" width="14.875" style="1" bestFit="1" customWidth="1"/>
    <col min="8" max="8" width="4.00390625" style="1" bestFit="1" customWidth="1"/>
    <col min="9" max="9" width="10.75390625" style="9" bestFit="1" customWidth="1"/>
    <col min="10" max="12" width="10.75390625" style="1" bestFit="1" customWidth="1"/>
    <col min="13" max="13" width="17.125" style="1" bestFit="1" customWidth="1"/>
    <col min="14" max="14" width="8.375" style="1" bestFit="1" customWidth="1"/>
    <col min="15" max="16384" width="9.00390625" style="1" customWidth="1"/>
  </cols>
  <sheetData>
    <row r="1" spans="1:14" ht="37.5" customHeight="1">
      <c r="A1" s="21" t="s">
        <v>1602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5" customFormat="1" ht="28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2" t="s">
        <v>10</v>
      </c>
      <c r="K2" s="11" t="s">
        <v>11</v>
      </c>
      <c r="L2" s="2" t="s">
        <v>12</v>
      </c>
      <c r="M2" s="2" t="s">
        <v>13</v>
      </c>
      <c r="N2" s="2" t="s">
        <v>310</v>
      </c>
    </row>
    <row r="3" spans="1:14" ht="14.25">
      <c r="A3" s="31" t="s">
        <v>15</v>
      </c>
      <c r="B3" s="12" t="s">
        <v>965</v>
      </c>
      <c r="C3" s="12" t="s">
        <v>966</v>
      </c>
      <c r="D3" s="12" t="s">
        <v>967</v>
      </c>
      <c r="E3" s="12">
        <v>220535301</v>
      </c>
      <c r="F3" s="12" t="s">
        <v>968</v>
      </c>
      <c r="G3" s="12" t="s">
        <v>969</v>
      </c>
      <c r="H3" s="12" t="s">
        <v>645</v>
      </c>
      <c r="I3" s="13">
        <v>146.75</v>
      </c>
      <c r="J3" s="14">
        <v>75.28</v>
      </c>
      <c r="K3" s="15">
        <f>I3*0.25+J3*0.5</f>
        <v>74.3275</v>
      </c>
      <c r="L3" s="14">
        <v>3</v>
      </c>
      <c r="M3" s="14" t="s">
        <v>316</v>
      </c>
      <c r="N3" s="34">
        <f>SUM(J3:J15)/13</f>
        <v>73.24153846153845</v>
      </c>
    </row>
    <row r="4" spans="1:14" ht="14.25">
      <c r="A4" s="32"/>
      <c r="B4" s="12" t="s">
        <v>965</v>
      </c>
      <c r="C4" s="12" t="s">
        <v>966</v>
      </c>
      <c r="D4" s="12" t="s">
        <v>967</v>
      </c>
      <c r="E4" s="12">
        <v>220535301</v>
      </c>
      <c r="F4" s="12" t="s">
        <v>970</v>
      </c>
      <c r="G4" s="12" t="s">
        <v>971</v>
      </c>
      <c r="H4" s="12" t="s">
        <v>645</v>
      </c>
      <c r="I4" s="13">
        <v>144.75</v>
      </c>
      <c r="J4" s="14">
        <v>74.58</v>
      </c>
      <c r="K4" s="15">
        <f aca="true" t="shared" si="0" ref="K4:K67">I4*0.25+J4*0.5</f>
        <v>73.47749999999999</v>
      </c>
      <c r="L4" s="14">
        <v>6</v>
      </c>
      <c r="M4" s="14" t="s">
        <v>316</v>
      </c>
      <c r="N4" s="35"/>
    </row>
    <row r="5" spans="1:14" ht="14.25">
      <c r="A5" s="32"/>
      <c r="B5" s="12" t="s">
        <v>965</v>
      </c>
      <c r="C5" s="12" t="s">
        <v>966</v>
      </c>
      <c r="D5" s="12" t="s">
        <v>967</v>
      </c>
      <c r="E5" s="12">
        <v>220535301</v>
      </c>
      <c r="F5" s="12" t="s">
        <v>972</v>
      </c>
      <c r="G5" s="12" t="s">
        <v>973</v>
      </c>
      <c r="H5" s="12" t="s">
        <v>645</v>
      </c>
      <c r="I5" s="13">
        <v>142.25</v>
      </c>
      <c r="J5" s="14">
        <v>66.92</v>
      </c>
      <c r="K5" s="15">
        <f t="shared" si="0"/>
        <v>69.02250000000001</v>
      </c>
      <c r="L5" s="14">
        <v>14</v>
      </c>
      <c r="M5" s="14"/>
      <c r="N5" s="35"/>
    </row>
    <row r="6" spans="1:14" ht="14.25">
      <c r="A6" s="32"/>
      <c r="B6" s="12" t="s">
        <v>965</v>
      </c>
      <c r="C6" s="12" t="s">
        <v>966</v>
      </c>
      <c r="D6" s="12" t="s">
        <v>967</v>
      </c>
      <c r="E6" s="12">
        <v>220535301</v>
      </c>
      <c r="F6" s="12" t="s">
        <v>974</v>
      </c>
      <c r="G6" s="12" t="s">
        <v>975</v>
      </c>
      <c r="H6" s="12" t="s">
        <v>645</v>
      </c>
      <c r="I6" s="13">
        <v>141.75</v>
      </c>
      <c r="J6" s="14">
        <v>74.38</v>
      </c>
      <c r="K6" s="15">
        <f t="shared" si="0"/>
        <v>72.6275</v>
      </c>
      <c r="L6" s="14">
        <v>8</v>
      </c>
      <c r="M6" s="14"/>
      <c r="N6" s="35"/>
    </row>
    <row r="7" spans="1:14" ht="14.25">
      <c r="A7" s="32"/>
      <c r="B7" s="12" t="s">
        <v>965</v>
      </c>
      <c r="C7" s="12" t="s">
        <v>966</v>
      </c>
      <c r="D7" s="12" t="s">
        <v>967</v>
      </c>
      <c r="E7" s="12">
        <v>220535301</v>
      </c>
      <c r="F7" s="12" t="s">
        <v>976</v>
      </c>
      <c r="G7" s="12" t="s">
        <v>977</v>
      </c>
      <c r="H7" s="12" t="s">
        <v>645</v>
      </c>
      <c r="I7" s="13">
        <v>138.5</v>
      </c>
      <c r="J7" s="14">
        <v>69.58</v>
      </c>
      <c r="K7" s="15">
        <f t="shared" si="0"/>
        <v>69.41499999999999</v>
      </c>
      <c r="L7" s="14">
        <v>13</v>
      </c>
      <c r="M7" s="14"/>
      <c r="N7" s="35"/>
    </row>
    <row r="8" spans="1:14" ht="14.25">
      <c r="A8" s="32"/>
      <c r="B8" s="12" t="s">
        <v>965</v>
      </c>
      <c r="C8" s="12" t="s">
        <v>966</v>
      </c>
      <c r="D8" s="12" t="s">
        <v>967</v>
      </c>
      <c r="E8" s="12">
        <v>220535301</v>
      </c>
      <c r="F8" s="12" t="s">
        <v>978</v>
      </c>
      <c r="G8" s="12" t="s">
        <v>979</v>
      </c>
      <c r="H8" s="12" t="s">
        <v>645</v>
      </c>
      <c r="I8" s="13">
        <v>137.25</v>
      </c>
      <c r="J8" s="14">
        <v>83.02</v>
      </c>
      <c r="K8" s="15">
        <f t="shared" si="0"/>
        <v>75.82249999999999</v>
      </c>
      <c r="L8" s="14">
        <v>1</v>
      </c>
      <c r="M8" s="14" t="s">
        <v>316</v>
      </c>
      <c r="N8" s="35"/>
    </row>
    <row r="9" spans="1:14" ht="14.25">
      <c r="A9" s="32"/>
      <c r="B9" s="12" t="s">
        <v>965</v>
      </c>
      <c r="C9" s="12" t="s">
        <v>966</v>
      </c>
      <c r="D9" s="12" t="s">
        <v>967</v>
      </c>
      <c r="E9" s="12">
        <v>220535301</v>
      </c>
      <c r="F9" s="12" t="s">
        <v>980</v>
      </c>
      <c r="G9" s="12" t="s">
        <v>981</v>
      </c>
      <c r="H9" s="12" t="s">
        <v>645</v>
      </c>
      <c r="I9" s="13">
        <v>137.25</v>
      </c>
      <c r="J9" s="14">
        <v>70.92</v>
      </c>
      <c r="K9" s="15">
        <f t="shared" si="0"/>
        <v>69.77250000000001</v>
      </c>
      <c r="L9" s="14">
        <v>11</v>
      </c>
      <c r="M9" s="14"/>
      <c r="N9" s="35"/>
    </row>
    <row r="10" spans="1:14" ht="14.25">
      <c r="A10" s="32"/>
      <c r="B10" s="12" t="s">
        <v>965</v>
      </c>
      <c r="C10" s="12" t="s">
        <v>966</v>
      </c>
      <c r="D10" s="12" t="s">
        <v>967</v>
      </c>
      <c r="E10" s="12">
        <v>220535301</v>
      </c>
      <c r="F10" s="12" t="s">
        <v>982</v>
      </c>
      <c r="G10" s="12" t="s">
        <v>983</v>
      </c>
      <c r="H10" s="12" t="s">
        <v>645</v>
      </c>
      <c r="I10" s="13">
        <v>137</v>
      </c>
      <c r="J10" s="14">
        <v>70.9</v>
      </c>
      <c r="K10" s="15">
        <f t="shared" si="0"/>
        <v>69.7</v>
      </c>
      <c r="L10" s="14">
        <v>12</v>
      </c>
      <c r="M10" s="14"/>
      <c r="N10" s="35"/>
    </row>
    <row r="11" spans="1:14" ht="14.25">
      <c r="A11" s="32"/>
      <c r="B11" s="12" t="s">
        <v>965</v>
      </c>
      <c r="C11" s="12" t="s">
        <v>966</v>
      </c>
      <c r="D11" s="12" t="s">
        <v>967</v>
      </c>
      <c r="E11" s="12">
        <v>220535301</v>
      </c>
      <c r="F11" s="12" t="s">
        <v>984</v>
      </c>
      <c r="G11" s="12" t="s">
        <v>985</v>
      </c>
      <c r="H11" s="12" t="s">
        <v>645</v>
      </c>
      <c r="I11" s="13">
        <v>136.25</v>
      </c>
      <c r="J11" s="14">
        <v>81.76</v>
      </c>
      <c r="K11" s="15">
        <f t="shared" si="0"/>
        <v>74.9425</v>
      </c>
      <c r="L11" s="14">
        <v>2</v>
      </c>
      <c r="M11" s="14" t="s">
        <v>316</v>
      </c>
      <c r="N11" s="35"/>
    </row>
    <row r="12" spans="1:14" ht="14.25">
      <c r="A12" s="32"/>
      <c r="B12" s="12" t="s">
        <v>965</v>
      </c>
      <c r="C12" s="12" t="s">
        <v>966</v>
      </c>
      <c r="D12" s="12" t="s">
        <v>967</v>
      </c>
      <c r="E12" s="12">
        <v>220535301</v>
      </c>
      <c r="F12" s="12" t="s">
        <v>986</v>
      </c>
      <c r="G12" s="12" t="s">
        <v>987</v>
      </c>
      <c r="H12" s="12" t="s">
        <v>645</v>
      </c>
      <c r="I12" s="13">
        <v>136</v>
      </c>
      <c r="J12" s="14">
        <v>68.68</v>
      </c>
      <c r="K12" s="15">
        <f t="shared" si="0"/>
        <v>68.34</v>
      </c>
      <c r="L12" s="14">
        <v>16</v>
      </c>
      <c r="M12" s="14"/>
      <c r="N12" s="35"/>
    </row>
    <row r="13" spans="1:14" ht="14.25">
      <c r="A13" s="32"/>
      <c r="B13" s="12" t="s">
        <v>965</v>
      </c>
      <c r="C13" s="12" t="s">
        <v>966</v>
      </c>
      <c r="D13" s="12" t="s">
        <v>967</v>
      </c>
      <c r="E13" s="12">
        <v>220535301</v>
      </c>
      <c r="F13" s="12" t="s">
        <v>988</v>
      </c>
      <c r="G13" s="12" t="s">
        <v>989</v>
      </c>
      <c r="H13" s="12" t="s">
        <v>645</v>
      </c>
      <c r="I13" s="13">
        <v>135.25</v>
      </c>
      <c r="J13" s="14">
        <v>69.52</v>
      </c>
      <c r="K13" s="15">
        <f t="shared" si="0"/>
        <v>68.57249999999999</v>
      </c>
      <c r="L13" s="14">
        <v>15</v>
      </c>
      <c r="M13" s="14"/>
      <c r="N13" s="35"/>
    </row>
    <row r="14" spans="1:14" ht="14.25">
      <c r="A14" s="32"/>
      <c r="B14" s="12" t="s">
        <v>965</v>
      </c>
      <c r="C14" s="12" t="s">
        <v>966</v>
      </c>
      <c r="D14" s="12" t="s">
        <v>967</v>
      </c>
      <c r="E14" s="12">
        <v>220535301</v>
      </c>
      <c r="F14" s="12" t="s">
        <v>990</v>
      </c>
      <c r="G14" s="12" t="s">
        <v>991</v>
      </c>
      <c r="H14" s="12" t="s">
        <v>645</v>
      </c>
      <c r="I14" s="13">
        <v>134.5</v>
      </c>
      <c r="J14" s="14">
        <v>66.36</v>
      </c>
      <c r="K14" s="15">
        <f t="shared" si="0"/>
        <v>66.805</v>
      </c>
      <c r="L14" s="14">
        <v>18</v>
      </c>
      <c r="M14" s="14"/>
      <c r="N14" s="35"/>
    </row>
    <row r="15" spans="1:14" ht="14.25">
      <c r="A15" s="33"/>
      <c r="B15" s="12" t="s">
        <v>965</v>
      </c>
      <c r="C15" s="12" t="s">
        <v>966</v>
      </c>
      <c r="D15" s="12" t="s">
        <v>967</v>
      </c>
      <c r="E15" s="12">
        <v>220535301</v>
      </c>
      <c r="F15" s="12" t="s">
        <v>992</v>
      </c>
      <c r="G15" s="12" t="s">
        <v>993</v>
      </c>
      <c r="H15" s="12" t="s">
        <v>645</v>
      </c>
      <c r="I15" s="13">
        <v>134.25</v>
      </c>
      <c r="J15" s="14">
        <v>80.24</v>
      </c>
      <c r="K15" s="15">
        <f t="shared" si="0"/>
        <v>73.6825</v>
      </c>
      <c r="L15" s="14">
        <v>5</v>
      </c>
      <c r="M15" s="14" t="s">
        <v>316</v>
      </c>
      <c r="N15" s="36"/>
    </row>
    <row r="16" spans="1:14" ht="14.25">
      <c r="A16" s="37" t="s">
        <v>48</v>
      </c>
      <c r="B16" s="12" t="s">
        <v>965</v>
      </c>
      <c r="C16" s="12" t="s">
        <v>966</v>
      </c>
      <c r="D16" s="12" t="s">
        <v>967</v>
      </c>
      <c r="E16" s="12">
        <v>220535301</v>
      </c>
      <c r="F16" s="12" t="s">
        <v>994</v>
      </c>
      <c r="G16" s="12" t="s">
        <v>995</v>
      </c>
      <c r="H16" s="12" t="s">
        <v>640</v>
      </c>
      <c r="I16" s="13">
        <v>131.75</v>
      </c>
      <c r="J16" s="14">
        <v>81.84</v>
      </c>
      <c r="K16" s="15">
        <f t="shared" si="0"/>
        <v>73.8575</v>
      </c>
      <c r="L16" s="14">
        <v>4</v>
      </c>
      <c r="M16" s="14" t="s">
        <v>316</v>
      </c>
      <c r="N16" s="38">
        <f>SUM(J16:J32)/16</f>
        <v>73.55999999999999</v>
      </c>
    </row>
    <row r="17" spans="1:14" ht="14.25">
      <c r="A17" s="37"/>
      <c r="B17" s="12" t="s">
        <v>965</v>
      </c>
      <c r="C17" s="12" t="s">
        <v>966</v>
      </c>
      <c r="D17" s="12" t="s">
        <v>967</v>
      </c>
      <c r="E17" s="12">
        <v>220535301</v>
      </c>
      <c r="F17" s="12" t="s">
        <v>996</v>
      </c>
      <c r="G17" s="12" t="s">
        <v>997</v>
      </c>
      <c r="H17" s="12" t="s">
        <v>645</v>
      </c>
      <c r="I17" s="13">
        <v>131.25</v>
      </c>
      <c r="J17" s="14">
        <v>81.3</v>
      </c>
      <c r="K17" s="15">
        <f t="shared" si="0"/>
        <v>73.4625</v>
      </c>
      <c r="L17" s="14">
        <v>7</v>
      </c>
      <c r="M17" s="14" t="s">
        <v>316</v>
      </c>
      <c r="N17" s="38"/>
    </row>
    <row r="18" spans="1:14" ht="14.25">
      <c r="A18" s="37"/>
      <c r="B18" s="12" t="s">
        <v>965</v>
      </c>
      <c r="C18" s="12" t="s">
        <v>966</v>
      </c>
      <c r="D18" s="12" t="s">
        <v>967</v>
      </c>
      <c r="E18" s="12">
        <v>220535301</v>
      </c>
      <c r="F18" s="12" t="s">
        <v>998</v>
      </c>
      <c r="G18" s="12" t="s">
        <v>999</v>
      </c>
      <c r="H18" s="12" t="s">
        <v>645</v>
      </c>
      <c r="I18" s="13">
        <v>129.5</v>
      </c>
      <c r="J18" s="14">
        <v>64.86</v>
      </c>
      <c r="K18" s="15">
        <f t="shared" si="0"/>
        <v>64.805</v>
      </c>
      <c r="L18" s="14">
        <v>20</v>
      </c>
      <c r="M18" s="14"/>
      <c r="N18" s="38"/>
    </row>
    <row r="19" spans="1:14" ht="14.25">
      <c r="A19" s="37"/>
      <c r="B19" s="12" t="s">
        <v>965</v>
      </c>
      <c r="C19" s="12" t="s">
        <v>966</v>
      </c>
      <c r="D19" s="12" t="s">
        <v>967</v>
      </c>
      <c r="E19" s="12">
        <v>220535301</v>
      </c>
      <c r="F19" s="12" t="s">
        <v>1000</v>
      </c>
      <c r="G19" s="12" t="s">
        <v>1001</v>
      </c>
      <c r="H19" s="12" t="s">
        <v>645</v>
      </c>
      <c r="I19" s="13">
        <v>129</v>
      </c>
      <c r="J19" s="14">
        <v>78.44</v>
      </c>
      <c r="K19" s="15">
        <f t="shared" si="0"/>
        <v>71.47</v>
      </c>
      <c r="L19" s="14">
        <v>9</v>
      </c>
      <c r="M19" s="14"/>
      <c r="N19" s="38"/>
    </row>
    <row r="20" spans="1:14" ht="14.25">
      <c r="A20" s="37"/>
      <c r="B20" s="12" t="s">
        <v>965</v>
      </c>
      <c r="C20" s="12" t="s">
        <v>966</v>
      </c>
      <c r="D20" s="12" t="s">
        <v>967</v>
      </c>
      <c r="E20" s="12">
        <v>220535301</v>
      </c>
      <c r="F20" s="12" t="s">
        <v>1002</v>
      </c>
      <c r="G20" s="12" t="s">
        <v>1003</v>
      </c>
      <c r="H20" s="12" t="s">
        <v>645</v>
      </c>
      <c r="I20" s="13">
        <v>129</v>
      </c>
      <c r="J20" s="14">
        <v>70.34</v>
      </c>
      <c r="K20" s="15">
        <f t="shared" si="0"/>
        <v>67.42</v>
      </c>
      <c r="L20" s="14">
        <v>17</v>
      </c>
      <c r="M20" s="14"/>
      <c r="N20" s="38"/>
    </row>
    <row r="21" spans="1:14" ht="14.25">
      <c r="A21" s="37"/>
      <c r="B21" s="12" t="s">
        <v>965</v>
      </c>
      <c r="C21" s="12" t="s">
        <v>966</v>
      </c>
      <c r="D21" s="12" t="s">
        <v>967</v>
      </c>
      <c r="E21" s="12">
        <v>220535301</v>
      </c>
      <c r="F21" s="12" t="s">
        <v>1004</v>
      </c>
      <c r="G21" s="12" t="s">
        <v>1005</v>
      </c>
      <c r="H21" s="12" t="s">
        <v>645</v>
      </c>
      <c r="I21" s="13">
        <v>128.75</v>
      </c>
      <c r="J21" s="14">
        <v>68.7</v>
      </c>
      <c r="K21" s="15">
        <f t="shared" si="0"/>
        <v>66.5375</v>
      </c>
      <c r="L21" s="14">
        <v>19</v>
      </c>
      <c r="M21" s="14"/>
      <c r="N21" s="38"/>
    </row>
    <row r="22" spans="1:14" ht="14.25">
      <c r="A22" s="37"/>
      <c r="B22" s="12" t="s">
        <v>965</v>
      </c>
      <c r="C22" s="12" t="s">
        <v>966</v>
      </c>
      <c r="D22" s="12" t="s">
        <v>967</v>
      </c>
      <c r="E22" s="12">
        <v>220535301</v>
      </c>
      <c r="F22" s="12" t="s">
        <v>1006</v>
      </c>
      <c r="G22" s="12" t="s">
        <v>1007</v>
      </c>
      <c r="H22" s="12" t="s">
        <v>645</v>
      </c>
      <c r="I22" s="13">
        <v>128.75</v>
      </c>
      <c r="J22" s="14">
        <v>75.54</v>
      </c>
      <c r="K22" s="15">
        <f t="shared" si="0"/>
        <v>69.95750000000001</v>
      </c>
      <c r="L22" s="14">
        <v>10</v>
      </c>
      <c r="M22" s="14"/>
      <c r="N22" s="38"/>
    </row>
    <row r="23" spans="1:14" ht="14.25">
      <c r="A23" s="37"/>
      <c r="B23" s="12" t="s">
        <v>965</v>
      </c>
      <c r="C23" s="12" t="s">
        <v>966</v>
      </c>
      <c r="D23" s="12" t="s">
        <v>967</v>
      </c>
      <c r="E23" s="12">
        <v>220535301</v>
      </c>
      <c r="F23" s="12" t="s">
        <v>1008</v>
      </c>
      <c r="G23" s="12" t="s">
        <v>1009</v>
      </c>
      <c r="H23" s="12" t="s">
        <v>645</v>
      </c>
      <c r="I23" s="13">
        <v>128.5</v>
      </c>
      <c r="J23" s="14" t="s">
        <v>361</v>
      </c>
      <c r="K23" s="15">
        <f>I23*0.25</f>
        <v>32.125</v>
      </c>
      <c r="L23" s="14">
        <v>21</v>
      </c>
      <c r="M23" s="14"/>
      <c r="N23" s="38"/>
    </row>
    <row r="24" spans="1:14" ht="14.25">
      <c r="A24" s="37"/>
      <c r="B24" s="12" t="s">
        <v>1010</v>
      </c>
      <c r="C24" s="12" t="s">
        <v>730</v>
      </c>
      <c r="D24" s="12" t="s">
        <v>1011</v>
      </c>
      <c r="E24" s="12">
        <v>220539401</v>
      </c>
      <c r="F24" s="12" t="s">
        <v>1012</v>
      </c>
      <c r="G24" s="12" t="s">
        <v>1013</v>
      </c>
      <c r="H24" s="12" t="s">
        <v>640</v>
      </c>
      <c r="I24" s="13">
        <v>136.75</v>
      </c>
      <c r="J24" s="14">
        <v>79.58</v>
      </c>
      <c r="K24" s="15">
        <f t="shared" si="0"/>
        <v>73.97749999999999</v>
      </c>
      <c r="L24" s="14">
        <v>1</v>
      </c>
      <c r="M24" s="14" t="s">
        <v>316</v>
      </c>
      <c r="N24" s="38"/>
    </row>
    <row r="25" spans="1:14" ht="14.25">
      <c r="A25" s="37"/>
      <c r="B25" s="12" t="s">
        <v>1010</v>
      </c>
      <c r="C25" s="12" t="s">
        <v>730</v>
      </c>
      <c r="D25" s="12" t="s">
        <v>1011</v>
      </c>
      <c r="E25" s="12">
        <v>220539401</v>
      </c>
      <c r="F25" s="12" t="s">
        <v>1014</v>
      </c>
      <c r="G25" s="12" t="s">
        <v>1015</v>
      </c>
      <c r="H25" s="12" t="s">
        <v>645</v>
      </c>
      <c r="I25" s="13">
        <v>130.25</v>
      </c>
      <c r="J25" s="14">
        <v>70.68</v>
      </c>
      <c r="K25" s="15">
        <f t="shared" si="0"/>
        <v>67.9025</v>
      </c>
      <c r="L25" s="14">
        <v>2</v>
      </c>
      <c r="M25" s="14"/>
      <c r="N25" s="38"/>
    </row>
    <row r="26" spans="1:14" ht="14.25">
      <c r="A26" s="37"/>
      <c r="B26" s="12" t="s">
        <v>1010</v>
      </c>
      <c r="C26" s="12" t="s">
        <v>730</v>
      </c>
      <c r="D26" s="12" t="s">
        <v>1011</v>
      </c>
      <c r="E26" s="12">
        <v>220539401</v>
      </c>
      <c r="F26" s="12" t="s">
        <v>1016</v>
      </c>
      <c r="G26" s="12" t="s">
        <v>1017</v>
      </c>
      <c r="H26" s="12" t="s">
        <v>645</v>
      </c>
      <c r="I26" s="13">
        <v>125</v>
      </c>
      <c r="J26" s="14">
        <v>72.44</v>
      </c>
      <c r="K26" s="15">
        <f t="shared" si="0"/>
        <v>67.47</v>
      </c>
      <c r="L26" s="14">
        <v>3</v>
      </c>
      <c r="M26" s="14"/>
      <c r="N26" s="38"/>
    </row>
    <row r="27" spans="1:14" ht="14.25">
      <c r="A27" s="37"/>
      <c r="B27" s="12" t="s">
        <v>1018</v>
      </c>
      <c r="C27" s="12" t="s">
        <v>1019</v>
      </c>
      <c r="D27" s="12" t="s">
        <v>858</v>
      </c>
      <c r="E27" s="12">
        <v>820539501</v>
      </c>
      <c r="F27" s="12" t="s">
        <v>1020</v>
      </c>
      <c r="G27" s="12" t="s">
        <v>1021</v>
      </c>
      <c r="H27" s="12" t="s">
        <v>645</v>
      </c>
      <c r="I27" s="13">
        <v>142.5</v>
      </c>
      <c r="J27" s="14">
        <v>78.12</v>
      </c>
      <c r="K27" s="15">
        <f t="shared" si="0"/>
        <v>74.685</v>
      </c>
      <c r="L27" s="14">
        <v>1</v>
      </c>
      <c r="M27" s="14" t="s">
        <v>316</v>
      </c>
      <c r="N27" s="38"/>
    </row>
    <row r="28" spans="1:14" ht="14.25">
      <c r="A28" s="37"/>
      <c r="B28" s="12" t="s">
        <v>1018</v>
      </c>
      <c r="C28" s="12" t="s">
        <v>1019</v>
      </c>
      <c r="D28" s="12" t="s">
        <v>858</v>
      </c>
      <c r="E28" s="12">
        <v>820539501</v>
      </c>
      <c r="F28" s="12" t="s">
        <v>1022</v>
      </c>
      <c r="G28" s="12" t="s">
        <v>1023</v>
      </c>
      <c r="H28" s="12" t="s">
        <v>645</v>
      </c>
      <c r="I28" s="13">
        <v>135</v>
      </c>
      <c r="J28" s="14">
        <v>68.88</v>
      </c>
      <c r="K28" s="15">
        <f t="shared" si="0"/>
        <v>68.19</v>
      </c>
      <c r="L28" s="14">
        <v>5</v>
      </c>
      <c r="M28" s="14"/>
      <c r="N28" s="38"/>
    </row>
    <row r="29" spans="1:14" ht="14.25">
      <c r="A29" s="37"/>
      <c r="B29" s="12" t="s">
        <v>1018</v>
      </c>
      <c r="C29" s="12" t="s">
        <v>1019</v>
      </c>
      <c r="D29" s="12" t="s">
        <v>858</v>
      </c>
      <c r="E29" s="12">
        <v>820539501</v>
      </c>
      <c r="F29" s="12" t="s">
        <v>1024</v>
      </c>
      <c r="G29" s="12" t="s">
        <v>1025</v>
      </c>
      <c r="H29" s="12" t="s">
        <v>645</v>
      </c>
      <c r="I29" s="13">
        <v>132.25</v>
      </c>
      <c r="J29" s="14">
        <v>73.02</v>
      </c>
      <c r="K29" s="15">
        <f t="shared" si="0"/>
        <v>69.57249999999999</v>
      </c>
      <c r="L29" s="14">
        <v>3</v>
      </c>
      <c r="M29" s="14"/>
      <c r="N29" s="38"/>
    </row>
    <row r="30" spans="1:14" ht="14.25">
      <c r="A30" s="37"/>
      <c r="B30" s="12" t="s">
        <v>1018</v>
      </c>
      <c r="C30" s="12" t="s">
        <v>1019</v>
      </c>
      <c r="D30" s="12" t="s">
        <v>858</v>
      </c>
      <c r="E30" s="12">
        <v>820539501</v>
      </c>
      <c r="F30" s="12" t="s">
        <v>1026</v>
      </c>
      <c r="G30" s="12" t="s">
        <v>1027</v>
      </c>
      <c r="H30" s="12" t="s">
        <v>645</v>
      </c>
      <c r="I30" s="13">
        <v>131</v>
      </c>
      <c r="J30" s="14">
        <v>76.08</v>
      </c>
      <c r="K30" s="15">
        <f t="shared" si="0"/>
        <v>70.78999999999999</v>
      </c>
      <c r="L30" s="14">
        <v>2</v>
      </c>
      <c r="M30" s="14" t="s">
        <v>316</v>
      </c>
      <c r="N30" s="38"/>
    </row>
    <row r="31" spans="1:14" ht="14.25">
      <c r="A31" s="37"/>
      <c r="B31" s="12" t="s">
        <v>1018</v>
      </c>
      <c r="C31" s="12" t="s">
        <v>1019</v>
      </c>
      <c r="D31" s="12" t="s">
        <v>858</v>
      </c>
      <c r="E31" s="12">
        <v>820539501</v>
      </c>
      <c r="F31" s="12" t="s">
        <v>1028</v>
      </c>
      <c r="G31" s="12" t="s">
        <v>1029</v>
      </c>
      <c r="H31" s="12" t="s">
        <v>645</v>
      </c>
      <c r="I31" s="13">
        <v>129.25</v>
      </c>
      <c r="J31" s="14">
        <v>62.6</v>
      </c>
      <c r="K31" s="15">
        <f t="shared" si="0"/>
        <v>63.6125</v>
      </c>
      <c r="L31" s="14">
        <v>6</v>
      </c>
      <c r="M31" s="14"/>
      <c r="N31" s="38"/>
    </row>
    <row r="32" spans="1:14" ht="14.25">
      <c r="A32" s="37"/>
      <c r="B32" s="12" t="s">
        <v>1018</v>
      </c>
      <c r="C32" s="12" t="s">
        <v>1019</v>
      </c>
      <c r="D32" s="12" t="s">
        <v>858</v>
      </c>
      <c r="E32" s="12">
        <v>820539501</v>
      </c>
      <c r="F32" s="12" t="s">
        <v>1030</v>
      </c>
      <c r="G32" s="12" t="s">
        <v>1031</v>
      </c>
      <c r="H32" s="12" t="s">
        <v>645</v>
      </c>
      <c r="I32" s="13">
        <v>129</v>
      </c>
      <c r="J32" s="14">
        <v>74.54</v>
      </c>
      <c r="K32" s="15">
        <f t="shared" si="0"/>
        <v>69.52000000000001</v>
      </c>
      <c r="L32" s="14">
        <v>4</v>
      </c>
      <c r="M32" s="14"/>
      <c r="N32" s="38"/>
    </row>
    <row r="33" spans="1:14" ht="14.25">
      <c r="A33" s="31" t="s">
        <v>81</v>
      </c>
      <c r="B33" s="12" t="s">
        <v>1032</v>
      </c>
      <c r="C33" s="12" t="s">
        <v>1033</v>
      </c>
      <c r="D33" s="12" t="s">
        <v>1034</v>
      </c>
      <c r="E33" s="12">
        <v>220533301</v>
      </c>
      <c r="F33" s="12" t="s">
        <v>1035</v>
      </c>
      <c r="G33" s="12" t="s">
        <v>1036</v>
      </c>
      <c r="H33" s="12" t="s">
        <v>645</v>
      </c>
      <c r="I33" s="13">
        <v>154.25</v>
      </c>
      <c r="J33" s="14">
        <v>84.9</v>
      </c>
      <c r="K33" s="15">
        <f t="shared" si="0"/>
        <v>81.0125</v>
      </c>
      <c r="L33" s="14">
        <v>1</v>
      </c>
      <c r="M33" s="14" t="s">
        <v>316</v>
      </c>
      <c r="N33" s="31">
        <f>SUM(J33:J44)/10</f>
        <v>75.92</v>
      </c>
    </row>
    <row r="34" spans="1:14" ht="14.25">
      <c r="A34" s="32"/>
      <c r="B34" s="12" t="s">
        <v>1032</v>
      </c>
      <c r="C34" s="12" t="s">
        <v>1033</v>
      </c>
      <c r="D34" s="12" t="s">
        <v>1034</v>
      </c>
      <c r="E34" s="12">
        <v>220533301</v>
      </c>
      <c r="F34" s="12" t="s">
        <v>1037</v>
      </c>
      <c r="G34" s="12" t="s">
        <v>1038</v>
      </c>
      <c r="H34" s="12" t="s">
        <v>645</v>
      </c>
      <c r="I34" s="13">
        <v>149.5</v>
      </c>
      <c r="J34" s="14">
        <v>72.7</v>
      </c>
      <c r="K34" s="15">
        <f t="shared" si="0"/>
        <v>73.725</v>
      </c>
      <c r="L34" s="14">
        <v>3</v>
      </c>
      <c r="M34" s="14"/>
      <c r="N34" s="32"/>
    </row>
    <row r="35" spans="1:14" ht="14.25">
      <c r="A35" s="32"/>
      <c r="B35" s="12" t="s">
        <v>1032</v>
      </c>
      <c r="C35" s="12" t="s">
        <v>1033</v>
      </c>
      <c r="D35" s="12" t="s">
        <v>1034</v>
      </c>
      <c r="E35" s="12">
        <v>220533301</v>
      </c>
      <c r="F35" s="12" t="s">
        <v>1039</v>
      </c>
      <c r="G35" s="12" t="s">
        <v>1040</v>
      </c>
      <c r="H35" s="12" t="s">
        <v>645</v>
      </c>
      <c r="I35" s="13">
        <v>148</v>
      </c>
      <c r="J35" s="14">
        <v>80.4</v>
      </c>
      <c r="K35" s="15">
        <f t="shared" si="0"/>
        <v>77.2</v>
      </c>
      <c r="L35" s="14">
        <v>2</v>
      </c>
      <c r="M35" s="14" t="s">
        <v>316</v>
      </c>
      <c r="N35" s="32"/>
    </row>
    <row r="36" spans="1:14" ht="14.25">
      <c r="A36" s="32"/>
      <c r="B36" s="12" t="s">
        <v>1032</v>
      </c>
      <c r="C36" s="12" t="s">
        <v>1033</v>
      </c>
      <c r="D36" s="12" t="s">
        <v>1034</v>
      </c>
      <c r="E36" s="12">
        <v>220533301</v>
      </c>
      <c r="F36" s="12" t="s">
        <v>1041</v>
      </c>
      <c r="G36" s="12" t="s">
        <v>1042</v>
      </c>
      <c r="H36" s="12" t="s">
        <v>640</v>
      </c>
      <c r="I36" s="13">
        <v>147.5</v>
      </c>
      <c r="J36" s="14" t="s">
        <v>1043</v>
      </c>
      <c r="K36" s="15">
        <f>I36*0.25</f>
        <v>36.875</v>
      </c>
      <c r="L36" s="14">
        <v>6</v>
      </c>
      <c r="M36" s="14"/>
      <c r="N36" s="32"/>
    </row>
    <row r="37" spans="1:14" ht="14.25">
      <c r="A37" s="32"/>
      <c r="B37" s="12" t="s">
        <v>1032</v>
      </c>
      <c r="C37" s="12" t="s">
        <v>1033</v>
      </c>
      <c r="D37" s="12" t="s">
        <v>1034</v>
      </c>
      <c r="E37" s="12">
        <v>220533301</v>
      </c>
      <c r="F37" s="12" t="s">
        <v>1044</v>
      </c>
      <c r="G37" s="12" t="s">
        <v>1045</v>
      </c>
      <c r="H37" s="12" t="s">
        <v>645</v>
      </c>
      <c r="I37" s="13">
        <v>144.75</v>
      </c>
      <c r="J37" s="14">
        <v>74.5</v>
      </c>
      <c r="K37" s="15">
        <f t="shared" si="0"/>
        <v>73.4375</v>
      </c>
      <c r="L37" s="14">
        <v>4</v>
      </c>
      <c r="M37" s="14"/>
      <c r="N37" s="32"/>
    </row>
    <row r="38" spans="1:14" ht="14.25">
      <c r="A38" s="32"/>
      <c r="B38" s="12" t="s">
        <v>1032</v>
      </c>
      <c r="C38" s="12" t="s">
        <v>1033</v>
      </c>
      <c r="D38" s="12" t="s">
        <v>1034</v>
      </c>
      <c r="E38" s="12">
        <v>220533301</v>
      </c>
      <c r="F38" s="12" t="s">
        <v>1046</v>
      </c>
      <c r="G38" s="12" t="s">
        <v>1047</v>
      </c>
      <c r="H38" s="12" t="s">
        <v>640</v>
      </c>
      <c r="I38" s="13">
        <v>143.25</v>
      </c>
      <c r="J38" s="14">
        <v>67.7</v>
      </c>
      <c r="K38" s="15">
        <f t="shared" si="0"/>
        <v>69.6625</v>
      </c>
      <c r="L38" s="14">
        <v>5</v>
      </c>
      <c r="M38" s="14"/>
      <c r="N38" s="32"/>
    </row>
    <row r="39" spans="1:14" ht="14.25">
      <c r="A39" s="32"/>
      <c r="B39" s="12" t="s">
        <v>1048</v>
      </c>
      <c r="C39" s="12" t="s">
        <v>1049</v>
      </c>
      <c r="D39" s="12" t="s">
        <v>1050</v>
      </c>
      <c r="E39" s="12">
        <v>220533201</v>
      </c>
      <c r="F39" s="12" t="s">
        <v>1051</v>
      </c>
      <c r="G39" s="12" t="s">
        <v>1052</v>
      </c>
      <c r="H39" s="12" t="s">
        <v>645</v>
      </c>
      <c r="I39" s="13">
        <v>153.75</v>
      </c>
      <c r="J39" s="14">
        <v>73</v>
      </c>
      <c r="K39" s="15">
        <f t="shared" si="0"/>
        <v>74.9375</v>
      </c>
      <c r="L39" s="14">
        <v>3</v>
      </c>
      <c r="M39" s="14"/>
      <c r="N39" s="32"/>
    </row>
    <row r="40" spans="1:14" ht="14.25">
      <c r="A40" s="32"/>
      <c r="B40" s="12" t="s">
        <v>1048</v>
      </c>
      <c r="C40" s="12" t="s">
        <v>1049</v>
      </c>
      <c r="D40" s="12" t="s">
        <v>1050</v>
      </c>
      <c r="E40" s="12">
        <v>220533201</v>
      </c>
      <c r="F40" s="12" t="s">
        <v>1053</v>
      </c>
      <c r="G40" s="12" t="s">
        <v>1054</v>
      </c>
      <c r="H40" s="12" t="s">
        <v>640</v>
      </c>
      <c r="I40" s="13">
        <v>149.5</v>
      </c>
      <c r="J40" s="14">
        <v>76.9</v>
      </c>
      <c r="K40" s="15">
        <f t="shared" si="0"/>
        <v>75.825</v>
      </c>
      <c r="L40" s="14">
        <v>2</v>
      </c>
      <c r="M40" s="14" t="s">
        <v>316</v>
      </c>
      <c r="N40" s="32"/>
    </row>
    <row r="41" spans="1:14" ht="14.25">
      <c r="A41" s="32"/>
      <c r="B41" s="12" t="s">
        <v>1048</v>
      </c>
      <c r="C41" s="12" t="s">
        <v>1049</v>
      </c>
      <c r="D41" s="12" t="s">
        <v>1050</v>
      </c>
      <c r="E41" s="12">
        <v>220533201</v>
      </c>
      <c r="F41" s="12" t="s">
        <v>1055</v>
      </c>
      <c r="G41" s="12" t="s">
        <v>1056</v>
      </c>
      <c r="H41" s="12" t="s">
        <v>645</v>
      </c>
      <c r="I41" s="13">
        <v>149.5</v>
      </c>
      <c r="J41" s="14">
        <v>72.3</v>
      </c>
      <c r="K41" s="15">
        <f t="shared" si="0"/>
        <v>73.525</v>
      </c>
      <c r="L41" s="14">
        <v>5</v>
      </c>
      <c r="M41" s="14"/>
      <c r="N41" s="32"/>
    </row>
    <row r="42" spans="1:14" ht="14.25">
      <c r="A42" s="32"/>
      <c r="B42" s="12" t="s">
        <v>1048</v>
      </c>
      <c r="C42" s="12" t="s">
        <v>1049</v>
      </c>
      <c r="D42" s="12" t="s">
        <v>1050</v>
      </c>
      <c r="E42" s="12">
        <v>220533201</v>
      </c>
      <c r="F42" s="12" t="s">
        <v>1057</v>
      </c>
      <c r="G42" s="12" t="s">
        <v>1058</v>
      </c>
      <c r="H42" s="12" t="s">
        <v>645</v>
      </c>
      <c r="I42" s="13">
        <v>149.5</v>
      </c>
      <c r="J42" s="14">
        <v>82.2</v>
      </c>
      <c r="K42" s="15">
        <f t="shared" si="0"/>
        <v>78.475</v>
      </c>
      <c r="L42" s="14">
        <v>1</v>
      </c>
      <c r="M42" s="14" t="s">
        <v>316</v>
      </c>
      <c r="N42" s="32"/>
    </row>
    <row r="43" spans="1:14" ht="14.25">
      <c r="A43" s="32"/>
      <c r="B43" s="12" t="s">
        <v>1048</v>
      </c>
      <c r="C43" s="12" t="s">
        <v>1049</v>
      </c>
      <c r="D43" s="12" t="s">
        <v>1050</v>
      </c>
      <c r="E43" s="12">
        <v>220533201</v>
      </c>
      <c r="F43" s="12" t="s">
        <v>1059</v>
      </c>
      <c r="G43" s="12" t="s">
        <v>1060</v>
      </c>
      <c r="H43" s="12" t="s">
        <v>640</v>
      </c>
      <c r="I43" s="13">
        <v>149.25</v>
      </c>
      <c r="J43" s="14">
        <v>74.6</v>
      </c>
      <c r="K43" s="15">
        <f t="shared" si="0"/>
        <v>74.6125</v>
      </c>
      <c r="L43" s="14">
        <v>4</v>
      </c>
      <c r="M43" s="14"/>
      <c r="N43" s="32"/>
    </row>
    <row r="44" spans="1:14" ht="14.25">
      <c r="A44" s="33"/>
      <c r="B44" s="12" t="s">
        <v>1048</v>
      </c>
      <c r="C44" s="12" t="s">
        <v>1049</v>
      </c>
      <c r="D44" s="12" t="s">
        <v>1050</v>
      </c>
      <c r="E44" s="12">
        <v>220533201</v>
      </c>
      <c r="F44" s="12" t="s">
        <v>1061</v>
      </c>
      <c r="G44" s="12" t="s">
        <v>1062</v>
      </c>
      <c r="H44" s="12" t="s">
        <v>645</v>
      </c>
      <c r="I44" s="13">
        <v>149</v>
      </c>
      <c r="J44" s="14" t="s">
        <v>1043</v>
      </c>
      <c r="K44" s="15">
        <f>I44*0.25</f>
        <v>37.25</v>
      </c>
      <c r="L44" s="14">
        <v>6</v>
      </c>
      <c r="M44" s="14"/>
      <c r="N44" s="33"/>
    </row>
    <row r="45" spans="1:14" ht="14.25">
      <c r="A45" s="37" t="s">
        <v>109</v>
      </c>
      <c r="B45" s="12" t="s">
        <v>1063</v>
      </c>
      <c r="C45" s="12" t="s">
        <v>1064</v>
      </c>
      <c r="D45" s="12" t="s">
        <v>1065</v>
      </c>
      <c r="E45" s="12">
        <v>220536301</v>
      </c>
      <c r="F45" s="12" t="s">
        <v>1066</v>
      </c>
      <c r="G45" s="12" t="s">
        <v>1067</v>
      </c>
      <c r="H45" s="12" t="s">
        <v>645</v>
      </c>
      <c r="I45" s="13">
        <v>150.5</v>
      </c>
      <c r="J45" s="14">
        <v>80.2</v>
      </c>
      <c r="K45" s="15">
        <f t="shared" si="0"/>
        <v>77.725</v>
      </c>
      <c r="L45" s="14">
        <v>1</v>
      </c>
      <c r="M45" s="14" t="s">
        <v>316</v>
      </c>
      <c r="N45" s="38">
        <f>SUM(J45:J60)/15</f>
        <v>73.94666666666667</v>
      </c>
    </row>
    <row r="46" spans="1:14" ht="14.25">
      <c r="A46" s="37"/>
      <c r="B46" s="12" t="s">
        <v>1063</v>
      </c>
      <c r="C46" s="12" t="s">
        <v>1064</v>
      </c>
      <c r="D46" s="12" t="s">
        <v>1065</v>
      </c>
      <c r="E46" s="12">
        <v>220536301</v>
      </c>
      <c r="F46" s="12" t="s">
        <v>1068</v>
      </c>
      <c r="G46" s="12" t="s">
        <v>1069</v>
      </c>
      <c r="H46" s="12" t="s">
        <v>645</v>
      </c>
      <c r="I46" s="13">
        <v>140.5</v>
      </c>
      <c r="J46" s="14">
        <v>74.5</v>
      </c>
      <c r="K46" s="15">
        <f t="shared" si="0"/>
        <v>72.375</v>
      </c>
      <c r="L46" s="14">
        <v>2</v>
      </c>
      <c r="M46" s="14"/>
      <c r="N46" s="38"/>
    </row>
    <row r="47" spans="1:14" ht="14.25">
      <c r="A47" s="37"/>
      <c r="B47" s="12" t="s">
        <v>1063</v>
      </c>
      <c r="C47" s="12" t="s">
        <v>1064</v>
      </c>
      <c r="D47" s="12" t="s">
        <v>1065</v>
      </c>
      <c r="E47" s="12">
        <v>220536301</v>
      </c>
      <c r="F47" s="12" t="s">
        <v>1070</v>
      </c>
      <c r="G47" s="12" t="s">
        <v>1071</v>
      </c>
      <c r="H47" s="12" t="s">
        <v>645</v>
      </c>
      <c r="I47" s="13">
        <v>137.5</v>
      </c>
      <c r="J47" s="14">
        <v>68.7</v>
      </c>
      <c r="K47" s="15">
        <f t="shared" si="0"/>
        <v>68.725</v>
      </c>
      <c r="L47" s="14">
        <v>3</v>
      </c>
      <c r="M47" s="14"/>
      <c r="N47" s="38"/>
    </row>
    <row r="48" spans="1:14" ht="14.25">
      <c r="A48" s="37"/>
      <c r="B48" s="12" t="s">
        <v>1063</v>
      </c>
      <c r="C48" s="12" t="s">
        <v>1072</v>
      </c>
      <c r="D48" s="12" t="s">
        <v>1073</v>
      </c>
      <c r="E48" s="12">
        <v>220536302</v>
      </c>
      <c r="F48" s="12" t="s">
        <v>1037</v>
      </c>
      <c r="G48" s="12" t="s">
        <v>1074</v>
      </c>
      <c r="H48" s="12" t="s">
        <v>640</v>
      </c>
      <c r="I48" s="13">
        <v>146.75</v>
      </c>
      <c r="J48" s="14">
        <v>73.5</v>
      </c>
      <c r="K48" s="15">
        <f t="shared" si="0"/>
        <v>73.4375</v>
      </c>
      <c r="L48" s="14">
        <v>1</v>
      </c>
      <c r="M48" s="14" t="s">
        <v>316</v>
      </c>
      <c r="N48" s="38"/>
    </row>
    <row r="49" spans="1:14" ht="14.25">
      <c r="A49" s="37"/>
      <c r="B49" s="12" t="s">
        <v>1063</v>
      </c>
      <c r="C49" s="12" t="s">
        <v>1072</v>
      </c>
      <c r="D49" s="12" t="s">
        <v>1073</v>
      </c>
      <c r="E49" s="12">
        <v>220536302</v>
      </c>
      <c r="F49" s="12" t="s">
        <v>1075</v>
      </c>
      <c r="G49" s="12" t="s">
        <v>1076</v>
      </c>
      <c r="H49" s="12" t="s">
        <v>645</v>
      </c>
      <c r="I49" s="13">
        <v>137.75</v>
      </c>
      <c r="J49" s="14">
        <v>65.2</v>
      </c>
      <c r="K49" s="15">
        <f t="shared" si="0"/>
        <v>67.0375</v>
      </c>
      <c r="L49" s="14">
        <v>2</v>
      </c>
      <c r="M49" s="14"/>
      <c r="N49" s="38"/>
    </row>
    <row r="50" spans="1:14" ht="14.25">
      <c r="A50" s="37"/>
      <c r="B50" s="12" t="s">
        <v>1063</v>
      </c>
      <c r="C50" s="12" t="s">
        <v>1072</v>
      </c>
      <c r="D50" s="12" t="s">
        <v>1073</v>
      </c>
      <c r="E50" s="12">
        <v>220536302</v>
      </c>
      <c r="F50" s="12" t="s">
        <v>1077</v>
      </c>
      <c r="G50" s="12" t="s">
        <v>1078</v>
      </c>
      <c r="H50" s="12" t="s">
        <v>640</v>
      </c>
      <c r="I50" s="13">
        <v>133.5</v>
      </c>
      <c r="J50" s="14">
        <v>62.8</v>
      </c>
      <c r="K50" s="15">
        <f t="shared" si="0"/>
        <v>64.775</v>
      </c>
      <c r="L50" s="14">
        <v>3</v>
      </c>
      <c r="M50" s="14"/>
      <c r="N50" s="38"/>
    </row>
    <row r="51" spans="1:14" ht="28.5">
      <c r="A51" s="37"/>
      <c r="B51" s="12" t="s">
        <v>1079</v>
      </c>
      <c r="C51" s="12" t="s">
        <v>950</v>
      </c>
      <c r="D51" s="12" t="s">
        <v>1080</v>
      </c>
      <c r="E51" s="12">
        <v>220535904</v>
      </c>
      <c r="F51" s="12" t="s">
        <v>1081</v>
      </c>
      <c r="G51" s="12" t="s">
        <v>1082</v>
      </c>
      <c r="H51" s="12" t="s">
        <v>640</v>
      </c>
      <c r="I51" s="13">
        <v>128.25</v>
      </c>
      <c r="J51" s="14">
        <v>74.1</v>
      </c>
      <c r="K51" s="15">
        <f t="shared" si="0"/>
        <v>69.1125</v>
      </c>
      <c r="L51" s="14">
        <v>1</v>
      </c>
      <c r="M51" s="14" t="s">
        <v>316</v>
      </c>
      <c r="N51" s="38"/>
    </row>
    <row r="52" spans="1:14" ht="14.25">
      <c r="A52" s="37"/>
      <c r="B52" s="12" t="s">
        <v>1079</v>
      </c>
      <c r="C52" s="12" t="s">
        <v>1083</v>
      </c>
      <c r="D52" s="12" t="s">
        <v>1084</v>
      </c>
      <c r="E52" s="12">
        <v>220535901</v>
      </c>
      <c r="F52" s="12" t="s">
        <v>1085</v>
      </c>
      <c r="G52" s="12" t="s">
        <v>1086</v>
      </c>
      <c r="H52" s="12" t="s">
        <v>645</v>
      </c>
      <c r="I52" s="13">
        <v>146</v>
      </c>
      <c r="J52" s="14" t="s">
        <v>1043</v>
      </c>
      <c r="K52" s="15">
        <f>I52*0.25</f>
        <v>36.5</v>
      </c>
      <c r="L52" s="14">
        <v>3</v>
      </c>
      <c r="M52" s="14"/>
      <c r="N52" s="38"/>
    </row>
    <row r="53" spans="1:14" ht="14.25">
      <c r="A53" s="37"/>
      <c r="B53" s="12" t="s">
        <v>1079</v>
      </c>
      <c r="C53" s="12" t="s">
        <v>1083</v>
      </c>
      <c r="D53" s="12" t="s">
        <v>1084</v>
      </c>
      <c r="E53" s="12">
        <v>220535901</v>
      </c>
      <c r="F53" s="12" t="s">
        <v>1087</v>
      </c>
      <c r="G53" s="12" t="s">
        <v>1088</v>
      </c>
      <c r="H53" s="12" t="s">
        <v>640</v>
      </c>
      <c r="I53" s="13">
        <v>145.5</v>
      </c>
      <c r="J53" s="1">
        <v>77.9</v>
      </c>
      <c r="K53" s="15">
        <f t="shared" si="0"/>
        <v>75.325</v>
      </c>
      <c r="L53" s="14">
        <v>1</v>
      </c>
      <c r="M53" s="14" t="s">
        <v>316</v>
      </c>
      <c r="N53" s="38"/>
    </row>
    <row r="54" spans="1:14" ht="14.25">
      <c r="A54" s="37"/>
      <c r="B54" s="12" t="s">
        <v>1079</v>
      </c>
      <c r="C54" s="12" t="s">
        <v>1083</v>
      </c>
      <c r="D54" s="12" t="s">
        <v>1084</v>
      </c>
      <c r="E54" s="12">
        <v>220535901</v>
      </c>
      <c r="F54" s="12" t="s">
        <v>1089</v>
      </c>
      <c r="G54" s="12" t="s">
        <v>1090</v>
      </c>
      <c r="H54" s="12" t="s">
        <v>640</v>
      </c>
      <c r="I54" s="13">
        <v>143.25</v>
      </c>
      <c r="J54" s="14">
        <v>74.4</v>
      </c>
      <c r="K54" s="15">
        <f t="shared" si="0"/>
        <v>73.0125</v>
      </c>
      <c r="L54" s="14">
        <v>2</v>
      </c>
      <c r="M54" s="14"/>
      <c r="N54" s="38"/>
    </row>
    <row r="55" spans="1:14" ht="14.25">
      <c r="A55" s="37"/>
      <c r="B55" s="12" t="s">
        <v>1079</v>
      </c>
      <c r="C55" s="12" t="s">
        <v>1064</v>
      </c>
      <c r="D55" s="12" t="s">
        <v>1091</v>
      </c>
      <c r="E55" s="12">
        <v>220535902</v>
      </c>
      <c r="F55" s="12" t="s">
        <v>1092</v>
      </c>
      <c r="G55" s="12" t="s">
        <v>1093</v>
      </c>
      <c r="H55" s="12" t="s">
        <v>640</v>
      </c>
      <c r="I55" s="13">
        <v>142.75</v>
      </c>
      <c r="J55" s="14">
        <v>76.2</v>
      </c>
      <c r="K55" s="15">
        <f t="shared" si="0"/>
        <v>73.7875</v>
      </c>
      <c r="L55" s="14">
        <v>1</v>
      </c>
      <c r="M55" s="14" t="s">
        <v>316</v>
      </c>
      <c r="N55" s="38"/>
    </row>
    <row r="56" spans="1:14" ht="14.25">
      <c r="A56" s="37"/>
      <c r="B56" s="12" t="s">
        <v>1079</v>
      </c>
      <c r="C56" s="12" t="s">
        <v>1064</v>
      </c>
      <c r="D56" s="12" t="s">
        <v>1091</v>
      </c>
      <c r="E56" s="12">
        <v>220535902</v>
      </c>
      <c r="F56" s="12" t="s">
        <v>1094</v>
      </c>
      <c r="G56" s="12" t="s">
        <v>1095</v>
      </c>
      <c r="H56" s="12" t="s">
        <v>645</v>
      </c>
      <c r="I56" s="13">
        <v>130.25</v>
      </c>
      <c r="J56" s="14">
        <v>78.6</v>
      </c>
      <c r="K56" s="15">
        <f t="shared" si="0"/>
        <v>71.8625</v>
      </c>
      <c r="L56" s="14">
        <v>2</v>
      </c>
      <c r="M56" s="14"/>
      <c r="N56" s="38"/>
    </row>
    <row r="57" spans="1:14" ht="14.25">
      <c r="A57" s="37"/>
      <c r="B57" s="12" t="s">
        <v>1079</v>
      </c>
      <c r="C57" s="12" t="s">
        <v>1064</v>
      </c>
      <c r="D57" s="12" t="s">
        <v>1091</v>
      </c>
      <c r="E57" s="12">
        <v>220535902</v>
      </c>
      <c r="F57" s="12" t="s">
        <v>1096</v>
      </c>
      <c r="G57" s="12" t="s">
        <v>1097</v>
      </c>
      <c r="H57" s="12" t="s">
        <v>640</v>
      </c>
      <c r="I57" s="13">
        <v>115.5</v>
      </c>
      <c r="J57" s="14">
        <v>75.3</v>
      </c>
      <c r="K57" s="15">
        <f t="shared" si="0"/>
        <v>66.525</v>
      </c>
      <c r="L57" s="14">
        <v>3</v>
      </c>
      <c r="M57" s="14"/>
      <c r="N57" s="38"/>
    </row>
    <row r="58" spans="1:14" ht="14.25">
      <c r="A58" s="37"/>
      <c r="B58" s="12" t="s">
        <v>1079</v>
      </c>
      <c r="C58" s="12" t="s">
        <v>1098</v>
      </c>
      <c r="D58" s="12" t="s">
        <v>1099</v>
      </c>
      <c r="E58" s="12">
        <v>220535903</v>
      </c>
      <c r="F58" s="12" t="s">
        <v>1100</v>
      </c>
      <c r="G58" s="12" t="s">
        <v>1101</v>
      </c>
      <c r="H58" s="12" t="s">
        <v>645</v>
      </c>
      <c r="I58" s="13">
        <v>146.75</v>
      </c>
      <c r="J58" s="14">
        <v>76.3</v>
      </c>
      <c r="K58" s="15">
        <f t="shared" si="0"/>
        <v>74.8375</v>
      </c>
      <c r="L58" s="14">
        <v>2</v>
      </c>
      <c r="M58" s="14"/>
      <c r="N58" s="38"/>
    </row>
    <row r="59" spans="1:14" ht="14.25">
      <c r="A59" s="37"/>
      <c r="B59" s="12" t="s">
        <v>1079</v>
      </c>
      <c r="C59" s="12" t="s">
        <v>1098</v>
      </c>
      <c r="D59" s="12" t="s">
        <v>1099</v>
      </c>
      <c r="E59" s="12">
        <v>220535903</v>
      </c>
      <c r="F59" s="12" t="s">
        <v>1102</v>
      </c>
      <c r="G59" s="12" t="s">
        <v>1103</v>
      </c>
      <c r="H59" s="12" t="s">
        <v>645</v>
      </c>
      <c r="I59" s="13">
        <v>145.75</v>
      </c>
      <c r="J59" s="14">
        <v>77.3</v>
      </c>
      <c r="K59" s="15">
        <f t="shared" si="0"/>
        <v>75.0875</v>
      </c>
      <c r="L59" s="14">
        <v>1</v>
      </c>
      <c r="M59" s="14" t="s">
        <v>316</v>
      </c>
      <c r="N59" s="38"/>
    </row>
    <row r="60" spans="1:14" ht="14.25">
      <c r="A60" s="37"/>
      <c r="B60" s="12" t="s">
        <v>1079</v>
      </c>
      <c r="C60" s="12" t="s">
        <v>1098</v>
      </c>
      <c r="D60" s="12" t="s">
        <v>1099</v>
      </c>
      <c r="E60" s="12">
        <v>220535903</v>
      </c>
      <c r="F60" s="12" t="s">
        <v>1104</v>
      </c>
      <c r="G60" s="12" t="s">
        <v>1105</v>
      </c>
      <c r="H60" s="12" t="s">
        <v>645</v>
      </c>
      <c r="I60" s="13">
        <v>145.25</v>
      </c>
      <c r="J60" s="14">
        <v>74.2</v>
      </c>
      <c r="K60" s="15">
        <f t="shared" si="0"/>
        <v>73.4125</v>
      </c>
      <c r="L60" s="14">
        <v>3</v>
      </c>
      <c r="M60" s="14"/>
      <c r="N60" s="38"/>
    </row>
    <row r="61" spans="1:14" ht="28.5">
      <c r="A61" s="37" t="s">
        <v>142</v>
      </c>
      <c r="B61" s="12" t="s">
        <v>1106</v>
      </c>
      <c r="C61" s="12" t="s">
        <v>1072</v>
      </c>
      <c r="D61" s="12" t="s">
        <v>1107</v>
      </c>
      <c r="E61" s="12">
        <v>220536705</v>
      </c>
      <c r="F61" s="12" t="s">
        <v>1108</v>
      </c>
      <c r="G61" s="12" t="s">
        <v>1109</v>
      </c>
      <c r="H61" s="12" t="s">
        <v>640</v>
      </c>
      <c r="I61" s="13">
        <v>129</v>
      </c>
      <c r="J61" s="14">
        <v>74</v>
      </c>
      <c r="K61" s="15">
        <f t="shared" si="0"/>
        <v>69.25</v>
      </c>
      <c r="L61" s="14"/>
      <c r="M61" s="14" t="s">
        <v>1597</v>
      </c>
      <c r="N61" s="38">
        <f>SUM(J61:J73)/12</f>
        <v>74.06333333333333</v>
      </c>
    </row>
    <row r="62" spans="1:14" ht="14.25">
      <c r="A62" s="37"/>
      <c r="B62" s="12" t="s">
        <v>1106</v>
      </c>
      <c r="C62" s="12" t="s">
        <v>1064</v>
      </c>
      <c r="D62" s="12" t="s">
        <v>1110</v>
      </c>
      <c r="E62" s="12">
        <v>220536701</v>
      </c>
      <c r="F62" s="12" t="s">
        <v>1111</v>
      </c>
      <c r="G62" s="12" t="s">
        <v>1112</v>
      </c>
      <c r="H62" s="12" t="s">
        <v>645</v>
      </c>
      <c r="I62" s="13">
        <v>127</v>
      </c>
      <c r="J62" s="14">
        <v>63.3</v>
      </c>
      <c r="K62" s="15">
        <f t="shared" si="0"/>
        <v>63.4</v>
      </c>
      <c r="L62" s="14">
        <v>2</v>
      </c>
      <c r="M62" s="14"/>
      <c r="N62" s="38"/>
    </row>
    <row r="63" spans="1:14" ht="14.25">
      <c r="A63" s="37"/>
      <c r="B63" s="12" t="s">
        <v>1106</v>
      </c>
      <c r="C63" s="12" t="s">
        <v>1064</v>
      </c>
      <c r="D63" s="12" t="s">
        <v>1110</v>
      </c>
      <c r="E63" s="12">
        <v>220536701</v>
      </c>
      <c r="F63" s="12" t="s">
        <v>1113</v>
      </c>
      <c r="G63" s="12" t="s">
        <v>1114</v>
      </c>
      <c r="H63" s="12" t="s">
        <v>645</v>
      </c>
      <c r="I63" s="13">
        <v>124.25</v>
      </c>
      <c r="J63" s="14" t="s">
        <v>1043</v>
      </c>
      <c r="K63" s="15">
        <f>I63*0.25</f>
        <v>31.0625</v>
      </c>
      <c r="L63" s="14">
        <v>3</v>
      </c>
      <c r="M63" s="14"/>
      <c r="N63" s="38"/>
    </row>
    <row r="64" spans="1:14" ht="14.25">
      <c r="A64" s="37"/>
      <c r="B64" s="12" t="s">
        <v>1106</v>
      </c>
      <c r="C64" s="12" t="s">
        <v>1064</v>
      </c>
      <c r="D64" s="12" t="s">
        <v>1110</v>
      </c>
      <c r="E64" s="12">
        <v>220536701</v>
      </c>
      <c r="F64" s="12" t="s">
        <v>1115</v>
      </c>
      <c r="G64" s="12" t="s">
        <v>1116</v>
      </c>
      <c r="H64" s="12" t="s">
        <v>645</v>
      </c>
      <c r="I64" s="13">
        <v>118.5</v>
      </c>
      <c r="J64" s="14">
        <v>79.3</v>
      </c>
      <c r="K64" s="15">
        <f t="shared" si="0"/>
        <v>69.275</v>
      </c>
      <c r="L64" s="14">
        <v>1</v>
      </c>
      <c r="M64" s="14" t="s">
        <v>316</v>
      </c>
      <c r="N64" s="38"/>
    </row>
    <row r="65" spans="1:14" ht="14.25">
      <c r="A65" s="37"/>
      <c r="B65" s="12" t="s">
        <v>1106</v>
      </c>
      <c r="C65" s="12" t="s">
        <v>1117</v>
      </c>
      <c r="D65" s="12" t="s">
        <v>1118</v>
      </c>
      <c r="E65" s="12">
        <v>220536702</v>
      </c>
      <c r="F65" s="12" t="s">
        <v>1119</v>
      </c>
      <c r="G65" s="12" t="s">
        <v>1120</v>
      </c>
      <c r="H65" s="12" t="s">
        <v>640</v>
      </c>
      <c r="I65" s="13">
        <v>146</v>
      </c>
      <c r="J65" s="14">
        <v>85.4</v>
      </c>
      <c r="K65" s="15">
        <f t="shared" si="0"/>
        <v>79.2</v>
      </c>
      <c r="L65" s="14">
        <v>1</v>
      </c>
      <c r="M65" s="14" t="s">
        <v>316</v>
      </c>
      <c r="N65" s="38"/>
    </row>
    <row r="66" spans="1:14" ht="14.25">
      <c r="A66" s="37"/>
      <c r="B66" s="12" t="s">
        <v>1106</v>
      </c>
      <c r="C66" s="12" t="s">
        <v>1117</v>
      </c>
      <c r="D66" s="12" t="s">
        <v>1118</v>
      </c>
      <c r="E66" s="12">
        <v>220536702</v>
      </c>
      <c r="F66" s="12" t="s">
        <v>1121</v>
      </c>
      <c r="G66" s="12" t="s">
        <v>1122</v>
      </c>
      <c r="H66" s="12" t="s">
        <v>645</v>
      </c>
      <c r="I66" s="13">
        <v>142</v>
      </c>
      <c r="J66" s="14">
        <v>76</v>
      </c>
      <c r="K66" s="15">
        <f t="shared" si="0"/>
        <v>73.5</v>
      </c>
      <c r="L66" s="14">
        <v>2</v>
      </c>
      <c r="M66" s="14"/>
      <c r="N66" s="38"/>
    </row>
    <row r="67" spans="1:14" ht="14.25">
      <c r="A67" s="37"/>
      <c r="B67" s="12" t="s">
        <v>1106</v>
      </c>
      <c r="C67" s="12" t="s">
        <v>1117</v>
      </c>
      <c r="D67" s="12" t="s">
        <v>1118</v>
      </c>
      <c r="E67" s="12">
        <v>220536702</v>
      </c>
      <c r="F67" s="12" t="s">
        <v>1123</v>
      </c>
      <c r="G67" s="12" t="s">
        <v>1124</v>
      </c>
      <c r="H67" s="12" t="s">
        <v>645</v>
      </c>
      <c r="I67" s="13">
        <v>138.75</v>
      </c>
      <c r="J67" s="14">
        <v>66.7</v>
      </c>
      <c r="K67" s="15">
        <f t="shared" si="0"/>
        <v>68.0375</v>
      </c>
      <c r="L67" s="14">
        <v>3</v>
      </c>
      <c r="M67" s="14"/>
      <c r="N67" s="38"/>
    </row>
    <row r="68" spans="1:14" ht="14.25">
      <c r="A68" s="37"/>
      <c r="B68" s="12" t="s">
        <v>1106</v>
      </c>
      <c r="C68" s="12" t="s">
        <v>1125</v>
      </c>
      <c r="D68" s="12" t="s">
        <v>1126</v>
      </c>
      <c r="E68" s="12">
        <v>220536703</v>
      </c>
      <c r="F68" s="12" t="s">
        <v>1127</v>
      </c>
      <c r="G68" s="12" t="s">
        <v>1128</v>
      </c>
      <c r="H68" s="12" t="s">
        <v>645</v>
      </c>
      <c r="I68" s="13">
        <v>142.75</v>
      </c>
      <c r="J68" s="14">
        <v>78.7</v>
      </c>
      <c r="K68" s="15">
        <f aca="true" t="shared" si="1" ref="K68:K131">I68*0.25+J68*0.5</f>
        <v>75.0375</v>
      </c>
      <c r="L68" s="14">
        <v>1</v>
      </c>
      <c r="M68" s="14" t="s">
        <v>316</v>
      </c>
      <c r="N68" s="38"/>
    </row>
    <row r="69" spans="1:14" ht="14.25">
      <c r="A69" s="37"/>
      <c r="B69" s="12" t="s">
        <v>1106</v>
      </c>
      <c r="C69" s="12" t="s">
        <v>1125</v>
      </c>
      <c r="D69" s="12" t="s">
        <v>1126</v>
      </c>
      <c r="E69" s="12">
        <v>220536703</v>
      </c>
      <c r="F69" s="12" t="s">
        <v>1129</v>
      </c>
      <c r="G69" s="12" t="s">
        <v>1130</v>
      </c>
      <c r="H69" s="12" t="s">
        <v>645</v>
      </c>
      <c r="I69" s="13">
        <v>141.25</v>
      </c>
      <c r="J69" s="14">
        <v>71.8</v>
      </c>
      <c r="K69" s="15">
        <f t="shared" si="1"/>
        <v>71.2125</v>
      </c>
      <c r="L69" s="14">
        <v>2</v>
      </c>
      <c r="M69" s="14"/>
      <c r="N69" s="38"/>
    </row>
    <row r="70" spans="1:14" ht="14.25">
      <c r="A70" s="37"/>
      <c r="B70" s="12" t="s">
        <v>1106</v>
      </c>
      <c r="C70" s="12" t="s">
        <v>1125</v>
      </c>
      <c r="D70" s="12" t="s">
        <v>1126</v>
      </c>
      <c r="E70" s="12">
        <v>220536703</v>
      </c>
      <c r="F70" s="12" t="s">
        <v>1131</v>
      </c>
      <c r="G70" s="12" t="s">
        <v>1132</v>
      </c>
      <c r="H70" s="12" t="s">
        <v>645</v>
      </c>
      <c r="I70" s="13">
        <v>135.25</v>
      </c>
      <c r="J70" s="14">
        <v>71.5</v>
      </c>
      <c r="K70" s="15">
        <f t="shared" si="1"/>
        <v>69.5625</v>
      </c>
      <c r="L70" s="14">
        <v>3</v>
      </c>
      <c r="M70" s="14"/>
      <c r="N70" s="38"/>
    </row>
    <row r="71" spans="1:14" ht="14.25">
      <c r="A71" s="37"/>
      <c r="B71" s="12" t="s">
        <v>1106</v>
      </c>
      <c r="C71" s="12" t="s">
        <v>1133</v>
      </c>
      <c r="D71" s="12" t="s">
        <v>834</v>
      </c>
      <c r="E71" s="12">
        <v>220536704</v>
      </c>
      <c r="F71" s="12" t="s">
        <v>1134</v>
      </c>
      <c r="G71" s="12" t="s">
        <v>1135</v>
      </c>
      <c r="H71" s="12" t="s">
        <v>640</v>
      </c>
      <c r="I71" s="13">
        <v>153.25</v>
      </c>
      <c r="J71" s="14">
        <v>69.86</v>
      </c>
      <c r="K71" s="15">
        <f t="shared" si="1"/>
        <v>73.2425</v>
      </c>
      <c r="L71" s="14">
        <v>2</v>
      </c>
      <c r="M71" s="14"/>
      <c r="N71" s="38"/>
    </row>
    <row r="72" spans="1:14" ht="14.25">
      <c r="A72" s="37"/>
      <c r="B72" s="12" t="s">
        <v>1106</v>
      </c>
      <c r="C72" s="12" t="s">
        <v>1133</v>
      </c>
      <c r="D72" s="12" t="s">
        <v>834</v>
      </c>
      <c r="E72" s="12">
        <v>220536704</v>
      </c>
      <c r="F72" s="12" t="s">
        <v>1136</v>
      </c>
      <c r="G72" s="12" t="s">
        <v>1137</v>
      </c>
      <c r="H72" s="12" t="s">
        <v>640</v>
      </c>
      <c r="I72" s="13">
        <v>143.25</v>
      </c>
      <c r="J72" s="14">
        <v>72.1</v>
      </c>
      <c r="K72" s="15">
        <f t="shared" si="1"/>
        <v>71.8625</v>
      </c>
      <c r="L72" s="14">
        <v>3</v>
      </c>
      <c r="M72" s="14"/>
      <c r="N72" s="38"/>
    </row>
    <row r="73" spans="1:14" ht="14.25">
      <c r="A73" s="37"/>
      <c r="B73" s="12" t="s">
        <v>1106</v>
      </c>
      <c r="C73" s="12" t="s">
        <v>1133</v>
      </c>
      <c r="D73" s="12" t="s">
        <v>834</v>
      </c>
      <c r="E73" s="12">
        <v>220536704</v>
      </c>
      <c r="F73" s="12" t="s">
        <v>1138</v>
      </c>
      <c r="G73" s="12" t="s">
        <v>1139</v>
      </c>
      <c r="H73" s="12" t="s">
        <v>640</v>
      </c>
      <c r="I73" s="13">
        <v>142</v>
      </c>
      <c r="J73" s="14">
        <v>80.1</v>
      </c>
      <c r="K73" s="15">
        <f t="shared" si="1"/>
        <v>75.55</v>
      </c>
      <c r="L73" s="14">
        <v>1</v>
      </c>
      <c r="M73" s="14" t="s">
        <v>316</v>
      </c>
      <c r="N73" s="38"/>
    </row>
    <row r="74" spans="1:14" ht="14.25">
      <c r="A74" s="37" t="s">
        <v>169</v>
      </c>
      <c r="B74" s="12" t="s">
        <v>1140</v>
      </c>
      <c r="C74" s="12" t="s">
        <v>1141</v>
      </c>
      <c r="D74" s="12" t="s">
        <v>1142</v>
      </c>
      <c r="E74" s="12">
        <v>820534201</v>
      </c>
      <c r="F74" s="12" t="s">
        <v>1143</v>
      </c>
      <c r="G74" s="12" t="s">
        <v>1144</v>
      </c>
      <c r="H74" s="12" t="s">
        <v>645</v>
      </c>
      <c r="I74" s="13">
        <v>133.5</v>
      </c>
      <c r="J74" s="14">
        <v>73.5</v>
      </c>
      <c r="K74" s="15">
        <f t="shared" si="1"/>
        <v>70.125</v>
      </c>
      <c r="L74" s="14">
        <v>1</v>
      </c>
      <c r="M74" s="14" t="s">
        <v>316</v>
      </c>
      <c r="N74" s="38">
        <f>SUM(J74:J88)/15</f>
        <v>71.54533333333333</v>
      </c>
    </row>
    <row r="75" spans="1:14" ht="14.25">
      <c r="A75" s="37"/>
      <c r="B75" s="12" t="s">
        <v>1140</v>
      </c>
      <c r="C75" s="12" t="s">
        <v>1141</v>
      </c>
      <c r="D75" s="12" t="s">
        <v>1142</v>
      </c>
      <c r="E75" s="12">
        <v>820534201</v>
      </c>
      <c r="F75" s="12" t="s">
        <v>1145</v>
      </c>
      <c r="G75" s="12" t="s">
        <v>1146</v>
      </c>
      <c r="H75" s="12" t="s">
        <v>640</v>
      </c>
      <c r="I75" s="13">
        <v>125.5</v>
      </c>
      <c r="J75" s="14">
        <v>71.4</v>
      </c>
      <c r="K75" s="15">
        <f t="shared" si="1"/>
        <v>67.075</v>
      </c>
      <c r="L75" s="14">
        <v>2</v>
      </c>
      <c r="M75" s="14"/>
      <c r="N75" s="38"/>
    </row>
    <row r="76" spans="1:14" ht="14.25">
      <c r="A76" s="37"/>
      <c r="B76" s="12" t="s">
        <v>1140</v>
      </c>
      <c r="C76" s="12" t="s">
        <v>1141</v>
      </c>
      <c r="D76" s="12" t="s">
        <v>1142</v>
      </c>
      <c r="E76" s="12">
        <v>820534201</v>
      </c>
      <c r="F76" s="12" t="s">
        <v>1147</v>
      </c>
      <c r="G76" s="12" t="s">
        <v>1148</v>
      </c>
      <c r="H76" s="12" t="s">
        <v>645</v>
      </c>
      <c r="I76" s="13">
        <v>116.75</v>
      </c>
      <c r="J76" s="14">
        <v>62.9</v>
      </c>
      <c r="K76" s="15">
        <f t="shared" si="1"/>
        <v>60.6375</v>
      </c>
      <c r="L76" s="14">
        <v>3</v>
      </c>
      <c r="M76" s="14"/>
      <c r="N76" s="38"/>
    </row>
    <row r="77" spans="1:14" ht="14.25">
      <c r="A77" s="37"/>
      <c r="B77" s="12" t="s">
        <v>1140</v>
      </c>
      <c r="C77" s="12" t="s">
        <v>1149</v>
      </c>
      <c r="D77" s="12" t="s">
        <v>1142</v>
      </c>
      <c r="E77" s="12">
        <v>820534202</v>
      </c>
      <c r="F77" s="12" t="s">
        <v>1150</v>
      </c>
      <c r="G77" s="12" t="s">
        <v>1151</v>
      </c>
      <c r="H77" s="12" t="s">
        <v>640</v>
      </c>
      <c r="I77" s="13">
        <v>142</v>
      </c>
      <c r="J77" s="14">
        <v>68.8</v>
      </c>
      <c r="K77" s="15">
        <f t="shared" si="1"/>
        <v>69.9</v>
      </c>
      <c r="L77" s="14">
        <v>2</v>
      </c>
      <c r="M77" s="14"/>
      <c r="N77" s="38"/>
    </row>
    <row r="78" spans="1:14" ht="14.25">
      <c r="A78" s="37"/>
      <c r="B78" s="12" t="s">
        <v>1140</v>
      </c>
      <c r="C78" s="12" t="s">
        <v>1149</v>
      </c>
      <c r="D78" s="12" t="s">
        <v>1142</v>
      </c>
      <c r="E78" s="12">
        <v>820534202</v>
      </c>
      <c r="F78" s="12" t="s">
        <v>1152</v>
      </c>
      <c r="G78" s="12" t="s">
        <v>1153</v>
      </c>
      <c r="H78" s="12" t="s">
        <v>645</v>
      </c>
      <c r="I78" s="13">
        <v>123.25</v>
      </c>
      <c r="J78" s="14">
        <v>78.6</v>
      </c>
      <c r="K78" s="15">
        <f t="shared" si="1"/>
        <v>70.1125</v>
      </c>
      <c r="L78" s="14">
        <v>1</v>
      </c>
      <c r="M78" s="14" t="s">
        <v>316</v>
      </c>
      <c r="N78" s="38"/>
    </row>
    <row r="79" spans="1:14" ht="14.25">
      <c r="A79" s="37"/>
      <c r="B79" s="12" t="s">
        <v>1140</v>
      </c>
      <c r="C79" s="12" t="s">
        <v>1149</v>
      </c>
      <c r="D79" s="12" t="s">
        <v>1142</v>
      </c>
      <c r="E79" s="12">
        <v>820534202</v>
      </c>
      <c r="F79" s="12" t="s">
        <v>1154</v>
      </c>
      <c r="G79" s="12" t="s">
        <v>1155</v>
      </c>
      <c r="H79" s="12" t="s">
        <v>640</v>
      </c>
      <c r="I79" s="13">
        <v>121.75</v>
      </c>
      <c r="J79" s="14">
        <v>72.2</v>
      </c>
      <c r="K79" s="15">
        <f t="shared" si="1"/>
        <v>66.5375</v>
      </c>
      <c r="L79" s="14">
        <v>3</v>
      </c>
      <c r="M79" s="14"/>
      <c r="N79" s="38"/>
    </row>
    <row r="80" spans="1:14" ht="14.25">
      <c r="A80" s="37"/>
      <c r="B80" s="12" t="s">
        <v>1156</v>
      </c>
      <c r="C80" s="12" t="s">
        <v>1157</v>
      </c>
      <c r="D80" s="12" t="s">
        <v>1158</v>
      </c>
      <c r="E80" s="12">
        <v>820534001</v>
      </c>
      <c r="F80" s="12" t="s">
        <v>1159</v>
      </c>
      <c r="G80" s="12" t="s">
        <v>1160</v>
      </c>
      <c r="H80" s="12" t="s">
        <v>640</v>
      </c>
      <c r="I80" s="13">
        <v>128.25</v>
      </c>
      <c r="J80" s="14">
        <v>70.2</v>
      </c>
      <c r="K80" s="15">
        <f t="shared" si="1"/>
        <v>67.1625</v>
      </c>
      <c r="L80" s="14">
        <v>2</v>
      </c>
      <c r="M80" s="14"/>
      <c r="N80" s="38"/>
    </row>
    <row r="81" spans="1:14" ht="14.25">
      <c r="A81" s="37"/>
      <c r="B81" s="12" t="s">
        <v>1156</v>
      </c>
      <c r="C81" s="12" t="s">
        <v>1157</v>
      </c>
      <c r="D81" s="12" t="s">
        <v>1158</v>
      </c>
      <c r="E81" s="12">
        <v>820534001</v>
      </c>
      <c r="F81" s="12" t="s">
        <v>1161</v>
      </c>
      <c r="G81" s="12" t="s">
        <v>1162</v>
      </c>
      <c r="H81" s="12" t="s">
        <v>645</v>
      </c>
      <c r="I81" s="13">
        <v>126.25</v>
      </c>
      <c r="J81" s="14">
        <v>62.5</v>
      </c>
      <c r="K81" s="15">
        <f t="shared" si="1"/>
        <v>62.8125</v>
      </c>
      <c r="L81" s="14">
        <v>3</v>
      </c>
      <c r="M81" s="14"/>
      <c r="N81" s="38"/>
    </row>
    <row r="82" spans="1:14" ht="14.25">
      <c r="A82" s="37"/>
      <c r="B82" s="12" t="s">
        <v>1156</v>
      </c>
      <c r="C82" s="12" t="s">
        <v>1157</v>
      </c>
      <c r="D82" s="12" t="s">
        <v>1158</v>
      </c>
      <c r="E82" s="12">
        <v>820534001</v>
      </c>
      <c r="F82" s="12" t="s">
        <v>1163</v>
      </c>
      <c r="G82" s="12" t="s">
        <v>1164</v>
      </c>
      <c r="H82" s="12" t="s">
        <v>640</v>
      </c>
      <c r="I82" s="13">
        <v>122.5</v>
      </c>
      <c r="J82" s="14">
        <v>73.5</v>
      </c>
      <c r="K82" s="15">
        <f t="shared" si="1"/>
        <v>67.375</v>
      </c>
      <c r="L82" s="14">
        <v>1</v>
      </c>
      <c r="M82" s="14" t="s">
        <v>316</v>
      </c>
      <c r="N82" s="38"/>
    </row>
    <row r="83" spans="1:14" ht="14.25">
      <c r="A83" s="37"/>
      <c r="B83" s="12" t="s">
        <v>1165</v>
      </c>
      <c r="C83" s="12" t="s">
        <v>1166</v>
      </c>
      <c r="D83" s="12" t="s">
        <v>1167</v>
      </c>
      <c r="E83" s="12">
        <v>820534301</v>
      </c>
      <c r="F83" s="12" t="s">
        <v>1168</v>
      </c>
      <c r="G83" s="12" t="s">
        <v>1169</v>
      </c>
      <c r="H83" s="12" t="s">
        <v>645</v>
      </c>
      <c r="I83" s="13">
        <v>144.5</v>
      </c>
      <c r="J83" s="14">
        <v>82.5</v>
      </c>
      <c r="K83" s="15">
        <f t="shared" si="1"/>
        <v>77.375</v>
      </c>
      <c r="L83" s="14">
        <v>1</v>
      </c>
      <c r="M83" s="14" t="s">
        <v>316</v>
      </c>
      <c r="N83" s="38"/>
    </row>
    <row r="84" spans="1:14" ht="14.25">
      <c r="A84" s="37"/>
      <c r="B84" s="12" t="s">
        <v>1165</v>
      </c>
      <c r="C84" s="12" t="s">
        <v>1166</v>
      </c>
      <c r="D84" s="12" t="s">
        <v>1167</v>
      </c>
      <c r="E84" s="12">
        <v>820534301</v>
      </c>
      <c r="F84" s="12" t="s">
        <v>1170</v>
      </c>
      <c r="G84" s="12" t="s">
        <v>1171</v>
      </c>
      <c r="H84" s="12" t="s">
        <v>645</v>
      </c>
      <c r="I84" s="13">
        <v>137.25</v>
      </c>
      <c r="J84" s="14">
        <v>72.5</v>
      </c>
      <c r="K84" s="15">
        <f t="shared" si="1"/>
        <v>70.5625</v>
      </c>
      <c r="L84" s="14">
        <v>2</v>
      </c>
      <c r="M84" s="14" t="s">
        <v>316</v>
      </c>
      <c r="N84" s="38"/>
    </row>
    <row r="85" spans="1:14" ht="14.25">
      <c r="A85" s="37"/>
      <c r="B85" s="12" t="s">
        <v>1165</v>
      </c>
      <c r="C85" s="12" t="s">
        <v>1166</v>
      </c>
      <c r="D85" s="12" t="s">
        <v>1167</v>
      </c>
      <c r="E85" s="12">
        <v>820534301</v>
      </c>
      <c r="F85" s="12" t="s">
        <v>1172</v>
      </c>
      <c r="G85" s="12" t="s">
        <v>1173</v>
      </c>
      <c r="H85" s="12" t="s">
        <v>645</v>
      </c>
      <c r="I85" s="13">
        <v>135</v>
      </c>
      <c r="J85" s="14">
        <v>68.18</v>
      </c>
      <c r="K85" s="15">
        <f t="shared" si="1"/>
        <v>67.84</v>
      </c>
      <c r="L85" s="14">
        <v>5</v>
      </c>
      <c r="M85" s="14"/>
      <c r="N85" s="38"/>
    </row>
    <row r="86" spans="1:14" ht="14.25">
      <c r="A86" s="37"/>
      <c r="B86" s="12" t="s">
        <v>1165</v>
      </c>
      <c r="C86" s="12" t="s">
        <v>1166</v>
      </c>
      <c r="D86" s="12" t="s">
        <v>1167</v>
      </c>
      <c r="E86" s="12">
        <v>820534301</v>
      </c>
      <c r="F86" s="12" t="s">
        <v>1174</v>
      </c>
      <c r="G86" s="12" t="s">
        <v>1175</v>
      </c>
      <c r="H86" s="12" t="s">
        <v>645</v>
      </c>
      <c r="I86" s="13">
        <v>132.5</v>
      </c>
      <c r="J86" s="14">
        <v>74.2</v>
      </c>
      <c r="K86" s="15">
        <f t="shared" si="1"/>
        <v>70.225</v>
      </c>
      <c r="L86" s="14">
        <v>3</v>
      </c>
      <c r="M86" s="14"/>
      <c r="N86" s="38"/>
    </row>
    <row r="87" spans="1:14" ht="14.25">
      <c r="A87" s="37"/>
      <c r="B87" s="12" t="s">
        <v>1165</v>
      </c>
      <c r="C87" s="12" t="s">
        <v>1166</v>
      </c>
      <c r="D87" s="12" t="s">
        <v>1167</v>
      </c>
      <c r="E87" s="12">
        <v>820534301</v>
      </c>
      <c r="F87" s="12" t="s">
        <v>1176</v>
      </c>
      <c r="G87" s="12" t="s">
        <v>1177</v>
      </c>
      <c r="H87" s="12" t="s">
        <v>645</v>
      </c>
      <c r="I87" s="13">
        <v>131.75</v>
      </c>
      <c r="J87" s="14">
        <v>70.3</v>
      </c>
      <c r="K87" s="15">
        <f t="shared" si="1"/>
        <v>68.0875</v>
      </c>
      <c r="L87" s="14">
        <v>4</v>
      </c>
      <c r="M87" s="14"/>
      <c r="N87" s="38"/>
    </row>
    <row r="88" spans="1:14" ht="14.25">
      <c r="A88" s="37"/>
      <c r="B88" s="12" t="s">
        <v>1165</v>
      </c>
      <c r="C88" s="12" t="s">
        <v>1166</v>
      </c>
      <c r="D88" s="12" t="s">
        <v>1167</v>
      </c>
      <c r="E88" s="12">
        <v>820534301</v>
      </c>
      <c r="F88" s="12" t="s">
        <v>1178</v>
      </c>
      <c r="G88" s="12" t="s">
        <v>1179</v>
      </c>
      <c r="H88" s="12" t="s">
        <v>645</v>
      </c>
      <c r="I88" s="13">
        <v>122</v>
      </c>
      <c r="J88" s="14">
        <v>71.9</v>
      </c>
      <c r="K88" s="15">
        <f t="shared" si="1"/>
        <v>66.45</v>
      </c>
      <c r="L88" s="14">
        <v>6</v>
      </c>
      <c r="M88" s="14"/>
      <c r="N88" s="38"/>
    </row>
    <row r="89" spans="1:14" ht="14.25">
      <c r="A89" s="31" t="s">
        <v>201</v>
      </c>
      <c r="B89" s="12" t="s">
        <v>1180</v>
      </c>
      <c r="C89" s="12" t="s">
        <v>1181</v>
      </c>
      <c r="D89" s="12" t="s">
        <v>1182</v>
      </c>
      <c r="E89" s="12">
        <v>820534101</v>
      </c>
      <c r="F89" s="12" t="s">
        <v>1183</v>
      </c>
      <c r="G89" s="12" t="s">
        <v>1184</v>
      </c>
      <c r="H89" s="12" t="s">
        <v>645</v>
      </c>
      <c r="I89" s="13">
        <v>139.5</v>
      </c>
      <c r="J89" s="14">
        <v>76.1</v>
      </c>
      <c r="K89" s="15">
        <f t="shared" si="1"/>
        <v>72.925</v>
      </c>
      <c r="L89" s="14">
        <v>2</v>
      </c>
      <c r="M89" s="14" t="s">
        <v>316</v>
      </c>
      <c r="N89" s="34">
        <f>SUM(J89:J100)/12</f>
        <v>71.18333333333334</v>
      </c>
    </row>
    <row r="90" spans="1:14" ht="14.25">
      <c r="A90" s="32"/>
      <c r="B90" s="12" t="s">
        <v>1180</v>
      </c>
      <c r="C90" s="12" t="s">
        <v>1181</v>
      </c>
      <c r="D90" s="12" t="s">
        <v>1182</v>
      </c>
      <c r="E90" s="12">
        <v>820534101</v>
      </c>
      <c r="F90" s="12" t="s">
        <v>1185</v>
      </c>
      <c r="G90" s="12" t="s">
        <v>1186</v>
      </c>
      <c r="H90" s="12" t="s">
        <v>645</v>
      </c>
      <c r="I90" s="13">
        <v>137.25</v>
      </c>
      <c r="J90" s="14">
        <v>64.5</v>
      </c>
      <c r="K90" s="15">
        <f t="shared" si="1"/>
        <v>66.5625</v>
      </c>
      <c r="L90" s="14">
        <v>7</v>
      </c>
      <c r="M90" s="14"/>
      <c r="N90" s="35"/>
    </row>
    <row r="91" spans="1:14" ht="14.25">
      <c r="A91" s="32"/>
      <c r="B91" s="12" t="s">
        <v>1180</v>
      </c>
      <c r="C91" s="12" t="s">
        <v>1181</v>
      </c>
      <c r="D91" s="12" t="s">
        <v>1182</v>
      </c>
      <c r="E91" s="12">
        <v>820534101</v>
      </c>
      <c r="F91" s="12" t="s">
        <v>1187</v>
      </c>
      <c r="G91" s="12" t="s">
        <v>1188</v>
      </c>
      <c r="H91" s="12" t="s">
        <v>645</v>
      </c>
      <c r="I91" s="13">
        <v>137</v>
      </c>
      <c r="J91" s="14">
        <v>74.9</v>
      </c>
      <c r="K91" s="15">
        <f t="shared" si="1"/>
        <v>71.7</v>
      </c>
      <c r="L91" s="14">
        <v>3</v>
      </c>
      <c r="M91" s="14" t="s">
        <v>316</v>
      </c>
      <c r="N91" s="35"/>
    </row>
    <row r="92" spans="1:14" ht="14.25">
      <c r="A92" s="32"/>
      <c r="B92" s="12" t="s">
        <v>1180</v>
      </c>
      <c r="C92" s="12" t="s">
        <v>1181</v>
      </c>
      <c r="D92" s="12" t="s">
        <v>1182</v>
      </c>
      <c r="E92" s="12">
        <v>820534101</v>
      </c>
      <c r="F92" s="12" t="s">
        <v>1189</v>
      </c>
      <c r="G92" s="12" t="s">
        <v>1190</v>
      </c>
      <c r="H92" s="12" t="s">
        <v>645</v>
      </c>
      <c r="I92" s="13">
        <v>133.5</v>
      </c>
      <c r="J92" s="14">
        <v>79.9</v>
      </c>
      <c r="K92" s="15">
        <f t="shared" si="1"/>
        <v>73.325</v>
      </c>
      <c r="L92" s="14">
        <v>1</v>
      </c>
      <c r="M92" s="14" t="s">
        <v>316</v>
      </c>
      <c r="N92" s="35"/>
    </row>
    <row r="93" spans="1:14" ht="14.25">
      <c r="A93" s="32"/>
      <c r="B93" s="12" t="s">
        <v>1180</v>
      </c>
      <c r="C93" s="12" t="s">
        <v>1181</v>
      </c>
      <c r="D93" s="12" t="s">
        <v>1182</v>
      </c>
      <c r="E93" s="12">
        <v>820534101</v>
      </c>
      <c r="F93" s="12" t="s">
        <v>1191</v>
      </c>
      <c r="G93" s="12" t="s">
        <v>1192</v>
      </c>
      <c r="H93" s="12" t="s">
        <v>645</v>
      </c>
      <c r="I93" s="13">
        <v>133</v>
      </c>
      <c r="J93" s="14">
        <v>70.1</v>
      </c>
      <c r="K93" s="15">
        <f t="shared" si="1"/>
        <v>68.3</v>
      </c>
      <c r="L93" s="14">
        <v>5</v>
      </c>
      <c r="M93" s="14"/>
      <c r="N93" s="35"/>
    </row>
    <row r="94" spans="1:14" ht="14.25">
      <c r="A94" s="32"/>
      <c r="B94" s="12" t="s">
        <v>1180</v>
      </c>
      <c r="C94" s="12" t="s">
        <v>1181</v>
      </c>
      <c r="D94" s="12" t="s">
        <v>1182</v>
      </c>
      <c r="E94" s="12">
        <v>820534101</v>
      </c>
      <c r="F94" s="12" t="s">
        <v>1193</v>
      </c>
      <c r="G94" s="12" t="s">
        <v>1194</v>
      </c>
      <c r="H94" s="12" t="s">
        <v>645</v>
      </c>
      <c r="I94" s="13">
        <v>130.75</v>
      </c>
      <c r="J94" s="14">
        <v>70.1</v>
      </c>
      <c r="K94" s="15">
        <f t="shared" si="1"/>
        <v>67.7375</v>
      </c>
      <c r="L94" s="14">
        <v>6</v>
      </c>
      <c r="M94" s="14"/>
      <c r="N94" s="35"/>
    </row>
    <row r="95" spans="1:14" ht="14.25">
      <c r="A95" s="32"/>
      <c r="B95" s="12" t="s">
        <v>1180</v>
      </c>
      <c r="C95" s="12" t="s">
        <v>1181</v>
      </c>
      <c r="D95" s="12" t="s">
        <v>1182</v>
      </c>
      <c r="E95" s="12">
        <v>820534101</v>
      </c>
      <c r="F95" s="12" t="s">
        <v>1195</v>
      </c>
      <c r="G95" s="12" t="s">
        <v>1196</v>
      </c>
      <c r="H95" s="12" t="s">
        <v>645</v>
      </c>
      <c r="I95" s="13">
        <v>130</v>
      </c>
      <c r="J95" s="14">
        <v>67.1</v>
      </c>
      <c r="K95" s="15">
        <f t="shared" si="1"/>
        <v>66.05</v>
      </c>
      <c r="L95" s="14">
        <v>9</v>
      </c>
      <c r="M95" s="14"/>
      <c r="N95" s="35"/>
    </row>
    <row r="96" spans="1:14" ht="14.25">
      <c r="A96" s="32"/>
      <c r="B96" s="12" t="s">
        <v>1180</v>
      </c>
      <c r="C96" s="12" t="s">
        <v>1181</v>
      </c>
      <c r="D96" s="12" t="s">
        <v>1182</v>
      </c>
      <c r="E96" s="12">
        <v>820534101</v>
      </c>
      <c r="F96" s="12" t="s">
        <v>1197</v>
      </c>
      <c r="G96" s="12" t="s">
        <v>1198</v>
      </c>
      <c r="H96" s="12" t="s">
        <v>645</v>
      </c>
      <c r="I96" s="13">
        <v>128.5</v>
      </c>
      <c r="J96" s="14">
        <v>68</v>
      </c>
      <c r="K96" s="15">
        <f t="shared" si="1"/>
        <v>66.125</v>
      </c>
      <c r="L96" s="14">
        <v>8</v>
      </c>
      <c r="M96" s="14"/>
      <c r="N96" s="35"/>
    </row>
    <row r="97" spans="1:14" ht="14.25">
      <c r="A97" s="32"/>
      <c r="B97" s="12" t="s">
        <v>1180</v>
      </c>
      <c r="C97" s="12" t="s">
        <v>1181</v>
      </c>
      <c r="D97" s="12" t="s">
        <v>1182</v>
      </c>
      <c r="E97" s="12">
        <v>820534101</v>
      </c>
      <c r="F97" s="12" t="s">
        <v>1199</v>
      </c>
      <c r="G97" s="12" t="s">
        <v>1200</v>
      </c>
      <c r="H97" s="12" t="s">
        <v>645</v>
      </c>
      <c r="I97" s="13">
        <v>127</v>
      </c>
      <c r="J97" s="14">
        <v>68.5</v>
      </c>
      <c r="K97" s="15">
        <f t="shared" si="1"/>
        <v>66</v>
      </c>
      <c r="L97" s="14">
        <v>10</v>
      </c>
      <c r="M97" s="14"/>
      <c r="N97" s="35"/>
    </row>
    <row r="98" spans="1:14" ht="14.25">
      <c r="A98" s="32"/>
      <c r="B98" s="12" t="s">
        <v>1180</v>
      </c>
      <c r="C98" s="12" t="s">
        <v>1181</v>
      </c>
      <c r="D98" s="12" t="s">
        <v>1182</v>
      </c>
      <c r="E98" s="12">
        <v>820534101</v>
      </c>
      <c r="F98" s="12" t="s">
        <v>1201</v>
      </c>
      <c r="G98" s="12" t="s">
        <v>1202</v>
      </c>
      <c r="H98" s="12" t="s">
        <v>640</v>
      </c>
      <c r="I98" s="13">
        <v>125</v>
      </c>
      <c r="J98" s="14">
        <v>78.7</v>
      </c>
      <c r="K98" s="15">
        <f t="shared" si="1"/>
        <v>70.6</v>
      </c>
      <c r="L98" s="14">
        <v>4</v>
      </c>
      <c r="M98" s="14" t="s">
        <v>316</v>
      </c>
      <c r="N98" s="35"/>
    </row>
    <row r="99" spans="1:14" ht="14.25">
      <c r="A99" s="32"/>
      <c r="B99" s="12" t="s">
        <v>1180</v>
      </c>
      <c r="C99" s="12" t="s">
        <v>1181</v>
      </c>
      <c r="D99" s="12" t="s">
        <v>1182</v>
      </c>
      <c r="E99" s="12">
        <v>820534101</v>
      </c>
      <c r="F99" s="12" t="s">
        <v>1203</v>
      </c>
      <c r="G99" s="12" t="s">
        <v>1204</v>
      </c>
      <c r="H99" s="12" t="s">
        <v>645</v>
      </c>
      <c r="I99" s="13">
        <v>124.75</v>
      </c>
      <c r="J99" s="14">
        <v>68.3</v>
      </c>
      <c r="K99" s="15">
        <f t="shared" si="1"/>
        <v>65.3375</v>
      </c>
      <c r="L99" s="14">
        <v>11</v>
      </c>
      <c r="M99" s="14"/>
      <c r="N99" s="35"/>
    </row>
    <row r="100" spans="1:14" ht="14.25">
      <c r="A100" s="33"/>
      <c r="B100" s="12" t="s">
        <v>1180</v>
      </c>
      <c r="C100" s="12" t="s">
        <v>1181</v>
      </c>
      <c r="D100" s="12" t="s">
        <v>1182</v>
      </c>
      <c r="E100" s="12">
        <v>820534101</v>
      </c>
      <c r="F100" s="12" t="s">
        <v>1205</v>
      </c>
      <c r="G100" s="12" t="s">
        <v>1206</v>
      </c>
      <c r="H100" s="12" t="s">
        <v>645</v>
      </c>
      <c r="I100" s="13">
        <v>124.5</v>
      </c>
      <c r="J100" s="14">
        <v>68</v>
      </c>
      <c r="K100" s="15">
        <f t="shared" si="1"/>
        <v>65.125</v>
      </c>
      <c r="L100" s="14">
        <v>12</v>
      </c>
      <c r="M100" s="14"/>
      <c r="N100" s="36"/>
    </row>
    <row r="101" spans="1:14" ht="14.25">
      <c r="A101" s="37" t="s">
        <v>226</v>
      </c>
      <c r="B101" s="12" t="s">
        <v>1207</v>
      </c>
      <c r="C101" s="12" t="s">
        <v>1208</v>
      </c>
      <c r="D101" s="12" t="s">
        <v>1209</v>
      </c>
      <c r="E101" s="12">
        <v>820533901</v>
      </c>
      <c r="F101" s="12" t="s">
        <v>1210</v>
      </c>
      <c r="G101" s="12" t="s">
        <v>1211</v>
      </c>
      <c r="H101" s="12" t="s">
        <v>640</v>
      </c>
      <c r="I101" s="13">
        <v>135.25</v>
      </c>
      <c r="J101" s="14">
        <v>67.9</v>
      </c>
      <c r="K101" s="15">
        <f t="shared" si="1"/>
        <v>67.7625</v>
      </c>
      <c r="L101" s="14">
        <v>4</v>
      </c>
      <c r="M101" s="14"/>
      <c r="N101" s="38">
        <f>SUM(J101:J116)/16</f>
        <v>73.5625</v>
      </c>
    </row>
    <row r="102" spans="1:14" ht="14.25">
      <c r="A102" s="37"/>
      <c r="B102" s="12" t="s">
        <v>1207</v>
      </c>
      <c r="C102" s="12" t="s">
        <v>1208</v>
      </c>
      <c r="D102" s="12" t="s">
        <v>1209</v>
      </c>
      <c r="E102" s="12">
        <v>820533901</v>
      </c>
      <c r="F102" s="12" t="s">
        <v>1212</v>
      </c>
      <c r="G102" s="12" t="s">
        <v>1213</v>
      </c>
      <c r="H102" s="12" t="s">
        <v>645</v>
      </c>
      <c r="I102" s="13">
        <v>129.5</v>
      </c>
      <c r="J102" s="14">
        <v>76.7</v>
      </c>
      <c r="K102" s="15">
        <f t="shared" si="1"/>
        <v>70.725</v>
      </c>
      <c r="L102" s="14">
        <v>2</v>
      </c>
      <c r="M102" s="14" t="s">
        <v>316</v>
      </c>
      <c r="N102" s="38"/>
    </row>
    <row r="103" spans="1:14" ht="14.25">
      <c r="A103" s="37"/>
      <c r="B103" s="12" t="s">
        <v>1207</v>
      </c>
      <c r="C103" s="12" t="s">
        <v>1208</v>
      </c>
      <c r="D103" s="12" t="s">
        <v>1209</v>
      </c>
      <c r="E103" s="12">
        <v>820533901</v>
      </c>
      <c r="F103" s="12" t="s">
        <v>1214</v>
      </c>
      <c r="G103" s="12" t="s">
        <v>1215</v>
      </c>
      <c r="H103" s="12" t="s">
        <v>645</v>
      </c>
      <c r="I103" s="13">
        <v>128</v>
      </c>
      <c r="J103" s="14">
        <v>70.3</v>
      </c>
      <c r="K103" s="15">
        <f t="shared" si="1"/>
        <v>67.15</v>
      </c>
      <c r="L103" s="14">
        <v>5</v>
      </c>
      <c r="M103" s="14"/>
      <c r="N103" s="38"/>
    </row>
    <row r="104" spans="1:14" ht="14.25">
      <c r="A104" s="37"/>
      <c r="B104" s="12" t="s">
        <v>1207</v>
      </c>
      <c r="C104" s="12" t="s">
        <v>1208</v>
      </c>
      <c r="D104" s="12" t="s">
        <v>1209</v>
      </c>
      <c r="E104" s="12">
        <v>820533901</v>
      </c>
      <c r="F104" s="12" t="s">
        <v>1216</v>
      </c>
      <c r="G104" s="12" t="s">
        <v>1217</v>
      </c>
      <c r="H104" s="12" t="s">
        <v>645</v>
      </c>
      <c r="I104" s="13">
        <v>126.25</v>
      </c>
      <c r="J104" s="14">
        <v>72.6</v>
      </c>
      <c r="K104" s="15">
        <f t="shared" si="1"/>
        <v>67.8625</v>
      </c>
      <c r="L104" s="14">
        <v>3</v>
      </c>
      <c r="M104" s="14"/>
      <c r="N104" s="38"/>
    </row>
    <row r="105" spans="1:14" ht="14.25">
      <c r="A105" s="37"/>
      <c r="B105" s="12" t="s">
        <v>1207</v>
      </c>
      <c r="C105" s="12" t="s">
        <v>1208</v>
      </c>
      <c r="D105" s="12" t="s">
        <v>1209</v>
      </c>
      <c r="E105" s="12">
        <v>820533901</v>
      </c>
      <c r="F105" s="12" t="s">
        <v>1218</v>
      </c>
      <c r="G105" s="12" t="s">
        <v>1219</v>
      </c>
      <c r="H105" s="12" t="s">
        <v>640</v>
      </c>
      <c r="I105" s="13">
        <v>125.75</v>
      </c>
      <c r="J105" s="14">
        <v>80.3</v>
      </c>
      <c r="K105" s="15">
        <f t="shared" si="1"/>
        <v>71.5875</v>
      </c>
      <c r="L105" s="14">
        <v>1</v>
      </c>
      <c r="M105" s="14" t="s">
        <v>316</v>
      </c>
      <c r="N105" s="38"/>
    </row>
    <row r="106" spans="1:14" ht="14.25">
      <c r="A106" s="37"/>
      <c r="B106" s="12" t="s">
        <v>1207</v>
      </c>
      <c r="C106" s="12" t="s">
        <v>1208</v>
      </c>
      <c r="D106" s="12" t="s">
        <v>1209</v>
      </c>
      <c r="E106" s="12">
        <v>820533901</v>
      </c>
      <c r="F106" s="12" t="s">
        <v>1220</v>
      </c>
      <c r="G106" s="12" t="s">
        <v>1221</v>
      </c>
      <c r="H106" s="12" t="s">
        <v>640</v>
      </c>
      <c r="I106" s="13">
        <v>115.75</v>
      </c>
      <c r="J106" s="14">
        <v>66.5</v>
      </c>
      <c r="K106" s="15">
        <f t="shared" si="1"/>
        <v>62.1875</v>
      </c>
      <c r="L106" s="14">
        <v>6</v>
      </c>
      <c r="M106" s="14"/>
      <c r="N106" s="38"/>
    </row>
    <row r="107" spans="1:14" ht="14.25">
      <c r="A107" s="37"/>
      <c r="B107" s="12" t="s">
        <v>1222</v>
      </c>
      <c r="C107" s="12" t="s">
        <v>1098</v>
      </c>
      <c r="D107" s="12" t="s">
        <v>737</v>
      </c>
      <c r="E107" s="12">
        <v>220537501</v>
      </c>
      <c r="F107" s="12" t="s">
        <v>1223</v>
      </c>
      <c r="G107" s="12" t="s">
        <v>1224</v>
      </c>
      <c r="H107" s="12" t="s">
        <v>645</v>
      </c>
      <c r="I107" s="13">
        <v>153.25</v>
      </c>
      <c r="J107" s="14">
        <v>72.6</v>
      </c>
      <c r="K107" s="15">
        <f t="shared" si="1"/>
        <v>74.6125</v>
      </c>
      <c r="L107" s="14">
        <v>2</v>
      </c>
      <c r="M107" s="14"/>
      <c r="N107" s="38"/>
    </row>
    <row r="108" spans="1:14" ht="14.25">
      <c r="A108" s="37"/>
      <c r="B108" s="12" t="s">
        <v>1222</v>
      </c>
      <c r="C108" s="12" t="s">
        <v>1098</v>
      </c>
      <c r="D108" s="12" t="s">
        <v>737</v>
      </c>
      <c r="E108" s="12">
        <v>220537501</v>
      </c>
      <c r="F108" s="12" t="s">
        <v>1225</v>
      </c>
      <c r="G108" s="12" t="s">
        <v>1226</v>
      </c>
      <c r="H108" s="12" t="s">
        <v>645</v>
      </c>
      <c r="I108" s="13">
        <v>148.25</v>
      </c>
      <c r="J108" s="14">
        <v>80.9</v>
      </c>
      <c r="K108" s="15">
        <f t="shared" si="1"/>
        <v>77.5125</v>
      </c>
      <c r="L108" s="14">
        <v>1</v>
      </c>
      <c r="M108" s="14" t="s">
        <v>316</v>
      </c>
      <c r="N108" s="38"/>
    </row>
    <row r="109" spans="1:14" ht="14.25">
      <c r="A109" s="37"/>
      <c r="B109" s="12" t="s">
        <v>1222</v>
      </c>
      <c r="C109" s="12" t="s">
        <v>1098</v>
      </c>
      <c r="D109" s="12" t="s">
        <v>737</v>
      </c>
      <c r="E109" s="12">
        <v>220537501</v>
      </c>
      <c r="F109" s="12" t="s">
        <v>1227</v>
      </c>
      <c r="G109" s="12" t="s">
        <v>1228</v>
      </c>
      <c r="H109" s="12" t="s">
        <v>645</v>
      </c>
      <c r="I109" s="13">
        <v>147.25</v>
      </c>
      <c r="J109" s="14">
        <v>70.2</v>
      </c>
      <c r="K109" s="15">
        <f t="shared" si="1"/>
        <v>71.9125</v>
      </c>
      <c r="L109" s="14">
        <v>4</v>
      </c>
      <c r="M109" s="14"/>
      <c r="N109" s="38"/>
    </row>
    <row r="110" spans="1:14" ht="14.25">
      <c r="A110" s="37"/>
      <c r="B110" s="12" t="s">
        <v>1222</v>
      </c>
      <c r="C110" s="12" t="s">
        <v>1098</v>
      </c>
      <c r="D110" s="12" t="s">
        <v>737</v>
      </c>
      <c r="E110" s="12">
        <v>220537501</v>
      </c>
      <c r="F110" s="12" t="s">
        <v>1229</v>
      </c>
      <c r="G110" s="12" t="s">
        <v>1230</v>
      </c>
      <c r="H110" s="12" t="s">
        <v>645</v>
      </c>
      <c r="I110" s="13">
        <v>147.25</v>
      </c>
      <c r="J110" s="14">
        <v>73.1</v>
      </c>
      <c r="K110" s="15">
        <f t="shared" si="1"/>
        <v>73.3625</v>
      </c>
      <c r="L110" s="14">
        <v>3</v>
      </c>
      <c r="M110" s="14"/>
      <c r="N110" s="38"/>
    </row>
    <row r="111" spans="1:14" ht="14.25">
      <c r="A111" s="37"/>
      <c r="B111" s="12" t="s">
        <v>1222</v>
      </c>
      <c r="C111" s="12" t="s">
        <v>1117</v>
      </c>
      <c r="D111" s="12" t="s">
        <v>737</v>
      </c>
      <c r="E111" s="12">
        <v>220537502</v>
      </c>
      <c r="F111" s="12" t="s">
        <v>1231</v>
      </c>
      <c r="G111" s="12" t="s">
        <v>1232</v>
      </c>
      <c r="H111" s="12" t="s">
        <v>645</v>
      </c>
      <c r="I111" s="13">
        <v>144</v>
      </c>
      <c r="J111" s="14">
        <v>76.2</v>
      </c>
      <c r="K111" s="15">
        <f t="shared" si="1"/>
        <v>74.1</v>
      </c>
      <c r="L111" s="14">
        <v>1</v>
      </c>
      <c r="M111" s="14" t="s">
        <v>316</v>
      </c>
      <c r="N111" s="38"/>
    </row>
    <row r="112" spans="1:14" ht="14.25">
      <c r="A112" s="37"/>
      <c r="B112" s="12" t="s">
        <v>1222</v>
      </c>
      <c r="C112" s="12" t="s">
        <v>1117</v>
      </c>
      <c r="D112" s="12" t="s">
        <v>737</v>
      </c>
      <c r="E112" s="12">
        <v>220537502</v>
      </c>
      <c r="F112" s="12" t="s">
        <v>1233</v>
      </c>
      <c r="G112" s="12" t="s">
        <v>1234</v>
      </c>
      <c r="H112" s="12" t="s">
        <v>645</v>
      </c>
      <c r="I112" s="13">
        <v>142.75</v>
      </c>
      <c r="J112" s="14">
        <v>74.9</v>
      </c>
      <c r="K112" s="15">
        <f t="shared" si="1"/>
        <v>73.1375</v>
      </c>
      <c r="L112" s="14">
        <v>3</v>
      </c>
      <c r="M112" s="14"/>
      <c r="N112" s="38"/>
    </row>
    <row r="113" spans="1:14" ht="14.25">
      <c r="A113" s="37"/>
      <c r="B113" s="12" t="s">
        <v>1222</v>
      </c>
      <c r="C113" s="12" t="s">
        <v>1117</v>
      </c>
      <c r="D113" s="12" t="s">
        <v>737</v>
      </c>
      <c r="E113" s="12">
        <v>220537502</v>
      </c>
      <c r="F113" s="12" t="s">
        <v>1235</v>
      </c>
      <c r="G113" s="12" t="s">
        <v>1236</v>
      </c>
      <c r="H113" s="12" t="s">
        <v>645</v>
      </c>
      <c r="I113" s="13">
        <v>142.75</v>
      </c>
      <c r="J113" s="14">
        <v>75.6</v>
      </c>
      <c r="K113" s="15">
        <f t="shared" si="1"/>
        <v>73.4875</v>
      </c>
      <c r="L113" s="14">
        <v>2</v>
      </c>
      <c r="M113" s="14"/>
      <c r="N113" s="38"/>
    </row>
    <row r="114" spans="1:14" ht="14.25">
      <c r="A114" s="37"/>
      <c r="B114" s="12" t="s">
        <v>1237</v>
      </c>
      <c r="C114" s="12" t="s">
        <v>857</v>
      </c>
      <c r="D114" s="12" t="s">
        <v>858</v>
      </c>
      <c r="E114" s="12">
        <v>820537601</v>
      </c>
      <c r="F114" s="12" t="s">
        <v>1238</v>
      </c>
      <c r="G114" s="12" t="s">
        <v>1239</v>
      </c>
      <c r="H114" s="12" t="s">
        <v>640</v>
      </c>
      <c r="I114" s="13">
        <v>148</v>
      </c>
      <c r="J114" s="14">
        <v>69.1</v>
      </c>
      <c r="K114" s="15">
        <f t="shared" si="1"/>
        <v>71.55</v>
      </c>
      <c r="L114" s="14">
        <v>2</v>
      </c>
      <c r="M114" s="14"/>
      <c r="N114" s="38"/>
    </row>
    <row r="115" spans="1:14" ht="14.25">
      <c r="A115" s="37"/>
      <c r="B115" s="12" t="s">
        <v>1237</v>
      </c>
      <c r="C115" s="12" t="s">
        <v>857</v>
      </c>
      <c r="D115" s="12" t="s">
        <v>858</v>
      </c>
      <c r="E115" s="12">
        <v>820537601</v>
      </c>
      <c r="F115" s="12" t="s">
        <v>1240</v>
      </c>
      <c r="G115" s="12" t="s">
        <v>1241</v>
      </c>
      <c r="H115" s="12" t="s">
        <v>640</v>
      </c>
      <c r="I115" s="13">
        <v>143.75</v>
      </c>
      <c r="J115" s="14">
        <v>83.3</v>
      </c>
      <c r="K115" s="15">
        <f t="shared" si="1"/>
        <v>77.5875</v>
      </c>
      <c r="L115" s="14">
        <v>1</v>
      </c>
      <c r="M115" s="14" t="s">
        <v>316</v>
      </c>
      <c r="N115" s="38"/>
    </row>
    <row r="116" spans="1:14" ht="14.25">
      <c r="A116" s="37"/>
      <c r="B116" s="12" t="s">
        <v>1237</v>
      </c>
      <c r="C116" s="12" t="s">
        <v>857</v>
      </c>
      <c r="D116" s="12" t="s">
        <v>858</v>
      </c>
      <c r="E116" s="12">
        <v>820537601</v>
      </c>
      <c r="F116" s="12" t="s">
        <v>1242</v>
      </c>
      <c r="G116" s="12" t="s">
        <v>1243</v>
      </c>
      <c r="H116" s="12" t="s">
        <v>645</v>
      </c>
      <c r="I116" s="13">
        <v>142.75</v>
      </c>
      <c r="J116" s="14">
        <v>66.8</v>
      </c>
      <c r="K116" s="15">
        <f t="shared" si="1"/>
        <v>69.0875</v>
      </c>
      <c r="L116" s="14">
        <v>3</v>
      </c>
      <c r="M116" s="14"/>
      <c r="N116" s="38"/>
    </row>
    <row r="117" spans="1:14" ht="14.25">
      <c r="A117" s="37" t="s">
        <v>259</v>
      </c>
      <c r="B117" s="12" t="s">
        <v>1244</v>
      </c>
      <c r="C117" s="12" t="s">
        <v>1245</v>
      </c>
      <c r="D117" s="12" t="s">
        <v>737</v>
      </c>
      <c r="E117" s="12">
        <v>220538101</v>
      </c>
      <c r="F117" s="12" t="s">
        <v>1246</v>
      </c>
      <c r="G117" s="12" t="s">
        <v>1247</v>
      </c>
      <c r="H117" s="12" t="s">
        <v>645</v>
      </c>
      <c r="I117" s="13">
        <v>123.25</v>
      </c>
      <c r="J117" s="14">
        <v>67</v>
      </c>
      <c r="K117" s="15">
        <f t="shared" si="1"/>
        <v>64.3125</v>
      </c>
      <c r="L117" s="14">
        <v>2</v>
      </c>
      <c r="M117" s="14"/>
      <c r="N117" s="38">
        <f>SUM(J117:J131)/15</f>
        <v>74.04000000000002</v>
      </c>
    </row>
    <row r="118" spans="1:14" ht="14.25">
      <c r="A118" s="37"/>
      <c r="B118" s="12" t="s">
        <v>1244</v>
      </c>
      <c r="C118" s="12" t="s">
        <v>1245</v>
      </c>
      <c r="D118" s="12" t="s">
        <v>737</v>
      </c>
      <c r="E118" s="12">
        <v>220538101</v>
      </c>
      <c r="F118" s="12" t="s">
        <v>1248</v>
      </c>
      <c r="G118" s="12" t="s">
        <v>1249</v>
      </c>
      <c r="H118" s="12" t="s">
        <v>645</v>
      </c>
      <c r="I118" s="13">
        <v>121.5</v>
      </c>
      <c r="J118" s="14">
        <v>74.1</v>
      </c>
      <c r="K118" s="15">
        <f t="shared" si="1"/>
        <v>67.425</v>
      </c>
      <c r="L118" s="14">
        <v>1</v>
      </c>
      <c r="M118" s="14" t="s">
        <v>316</v>
      </c>
      <c r="N118" s="38"/>
    </row>
    <row r="119" spans="1:14" ht="14.25">
      <c r="A119" s="37"/>
      <c r="B119" s="12" t="s">
        <v>1244</v>
      </c>
      <c r="C119" s="12" t="s">
        <v>730</v>
      </c>
      <c r="D119" s="12" t="s">
        <v>737</v>
      </c>
      <c r="E119" s="12">
        <v>220538102</v>
      </c>
      <c r="F119" s="12" t="s">
        <v>1250</v>
      </c>
      <c r="G119" s="12" t="s">
        <v>1251</v>
      </c>
      <c r="H119" s="12" t="s">
        <v>640</v>
      </c>
      <c r="I119" s="13">
        <v>124</v>
      </c>
      <c r="J119" s="14">
        <v>75.4</v>
      </c>
      <c r="K119" s="15">
        <f t="shared" si="1"/>
        <v>68.7</v>
      </c>
      <c r="L119" s="14">
        <v>1</v>
      </c>
      <c r="M119" s="14" t="s">
        <v>316</v>
      </c>
      <c r="N119" s="38"/>
    </row>
    <row r="120" spans="1:14" ht="14.25">
      <c r="A120" s="37"/>
      <c r="B120" s="12" t="s">
        <v>1252</v>
      </c>
      <c r="C120" s="12" t="s">
        <v>1253</v>
      </c>
      <c r="D120" s="12" t="s">
        <v>1254</v>
      </c>
      <c r="E120" s="12">
        <v>220535501</v>
      </c>
      <c r="F120" s="12" t="s">
        <v>1255</v>
      </c>
      <c r="G120" s="12" t="s">
        <v>1256</v>
      </c>
      <c r="H120" s="12" t="s">
        <v>645</v>
      </c>
      <c r="I120" s="13">
        <v>146.25</v>
      </c>
      <c r="J120" s="14">
        <v>78.1</v>
      </c>
      <c r="K120" s="15">
        <f t="shared" si="1"/>
        <v>75.6125</v>
      </c>
      <c r="L120" s="14">
        <v>1</v>
      </c>
      <c r="M120" s="14" t="s">
        <v>316</v>
      </c>
      <c r="N120" s="38"/>
    </row>
    <row r="121" spans="1:14" ht="14.25">
      <c r="A121" s="37"/>
      <c r="B121" s="12" t="s">
        <v>1252</v>
      </c>
      <c r="C121" s="12" t="s">
        <v>1253</v>
      </c>
      <c r="D121" s="12" t="s">
        <v>1254</v>
      </c>
      <c r="E121" s="12">
        <v>220535501</v>
      </c>
      <c r="F121" s="12" t="s">
        <v>1257</v>
      </c>
      <c r="G121" s="12" t="s">
        <v>1258</v>
      </c>
      <c r="H121" s="12" t="s">
        <v>645</v>
      </c>
      <c r="I121" s="13">
        <v>144.75</v>
      </c>
      <c r="J121" s="14">
        <v>75.1</v>
      </c>
      <c r="K121" s="15">
        <f t="shared" si="1"/>
        <v>73.7375</v>
      </c>
      <c r="L121" s="14">
        <v>3</v>
      </c>
      <c r="M121" s="14"/>
      <c r="N121" s="38"/>
    </row>
    <row r="122" spans="1:14" ht="14.25">
      <c r="A122" s="37"/>
      <c r="B122" s="12" t="s">
        <v>1252</v>
      </c>
      <c r="C122" s="12" t="s">
        <v>1253</v>
      </c>
      <c r="D122" s="12" t="s">
        <v>1254</v>
      </c>
      <c r="E122" s="12">
        <v>220535501</v>
      </c>
      <c r="F122" s="12" t="s">
        <v>1259</v>
      </c>
      <c r="G122" s="12" t="s">
        <v>1260</v>
      </c>
      <c r="H122" s="12" t="s">
        <v>645</v>
      </c>
      <c r="I122" s="13">
        <v>144.5</v>
      </c>
      <c r="J122" s="14">
        <v>76.8</v>
      </c>
      <c r="K122" s="15">
        <f t="shared" si="1"/>
        <v>74.525</v>
      </c>
      <c r="L122" s="14">
        <v>2</v>
      </c>
      <c r="M122" s="14"/>
      <c r="N122" s="38"/>
    </row>
    <row r="123" spans="1:14" ht="14.25">
      <c r="A123" s="37"/>
      <c r="B123" s="12" t="s">
        <v>1261</v>
      </c>
      <c r="C123" s="12" t="s">
        <v>1083</v>
      </c>
      <c r="D123" s="12" t="s">
        <v>1262</v>
      </c>
      <c r="E123" s="12">
        <v>220537801</v>
      </c>
      <c r="F123" s="12" t="s">
        <v>1263</v>
      </c>
      <c r="G123" s="12" t="s">
        <v>1264</v>
      </c>
      <c r="H123" s="12" t="s">
        <v>640</v>
      </c>
      <c r="I123" s="13">
        <v>139</v>
      </c>
      <c r="J123" s="14">
        <v>70.8</v>
      </c>
      <c r="K123" s="15">
        <f t="shared" si="1"/>
        <v>70.15</v>
      </c>
      <c r="L123" s="14">
        <v>2</v>
      </c>
      <c r="M123" s="14"/>
      <c r="N123" s="38"/>
    </row>
    <row r="124" spans="1:14" ht="14.25">
      <c r="A124" s="37"/>
      <c r="B124" s="12" t="s">
        <v>1261</v>
      </c>
      <c r="C124" s="12" t="s">
        <v>1083</v>
      </c>
      <c r="D124" s="12" t="s">
        <v>1262</v>
      </c>
      <c r="E124" s="12">
        <v>220537801</v>
      </c>
      <c r="F124" s="12" t="s">
        <v>1265</v>
      </c>
      <c r="G124" s="12" t="s">
        <v>1266</v>
      </c>
      <c r="H124" s="12" t="s">
        <v>645</v>
      </c>
      <c r="I124" s="13">
        <v>138.5</v>
      </c>
      <c r="J124" s="14">
        <v>77.6</v>
      </c>
      <c r="K124" s="15">
        <f t="shared" si="1"/>
        <v>73.425</v>
      </c>
      <c r="L124" s="14">
        <v>1</v>
      </c>
      <c r="M124" s="14" t="s">
        <v>316</v>
      </c>
      <c r="N124" s="38"/>
    </row>
    <row r="125" spans="1:14" ht="14.25">
      <c r="A125" s="37"/>
      <c r="B125" s="12" t="s">
        <v>1261</v>
      </c>
      <c r="C125" s="12" t="s">
        <v>1083</v>
      </c>
      <c r="D125" s="12" t="s">
        <v>1262</v>
      </c>
      <c r="E125" s="12">
        <v>220537801</v>
      </c>
      <c r="F125" s="12" t="s">
        <v>1267</v>
      </c>
      <c r="G125" s="12" t="s">
        <v>1268</v>
      </c>
      <c r="H125" s="12" t="s">
        <v>645</v>
      </c>
      <c r="I125" s="13">
        <v>135</v>
      </c>
      <c r="J125" s="14">
        <v>68.7</v>
      </c>
      <c r="K125" s="15">
        <f t="shared" si="1"/>
        <v>68.1</v>
      </c>
      <c r="L125" s="14">
        <v>3</v>
      </c>
      <c r="M125" s="14"/>
      <c r="N125" s="38"/>
    </row>
    <row r="126" spans="1:14" ht="14.25">
      <c r="A126" s="37"/>
      <c r="B126" s="12" t="s">
        <v>1269</v>
      </c>
      <c r="C126" s="12" t="s">
        <v>1270</v>
      </c>
      <c r="D126" s="12" t="s">
        <v>1271</v>
      </c>
      <c r="E126" s="12">
        <v>220537901</v>
      </c>
      <c r="F126" s="12" t="s">
        <v>1272</v>
      </c>
      <c r="G126" s="12" t="s">
        <v>1273</v>
      </c>
      <c r="H126" s="12" t="s">
        <v>640</v>
      </c>
      <c r="I126" s="13">
        <v>145.25</v>
      </c>
      <c r="J126" s="14">
        <v>82</v>
      </c>
      <c r="K126" s="15">
        <f t="shared" si="1"/>
        <v>77.3125</v>
      </c>
      <c r="L126" s="14">
        <v>1</v>
      </c>
      <c r="M126" s="14" t="s">
        <v>316</v>
      </c>
      <c r="N126" s="38"/>
    </row>
    <row r="127" spans="1:14" ht="14.25">
      <c r="A127" s="37"/>
      <c r="B127" s="12" t="s">
        <v>1269</v>
      </c>
      <c r="C127" s="12" t="s">
        <v>1270</v>
      </c>
      <c r="D127" s="12" t="s">
        <v>1271</v>
      </c>
      <c r="E127" s="12">
        <v>220537901</v>
      </c>
      <c r="F127" s="12" t="s">
        <v>1274</v>
      </c>
      <c r="G127" s="12" t="s">
        <v>1275</v>
      </c>
      <c r="H127" s="12" t="s">
        <v>645</v>
      </c>
      <c r="I127" s="13">
        <v>138.25</v>
      </c>
      <c r="J127" s="14">
        <v>73.2</v>
      </c>
      <c r="K127" s="15">
        <f t="shared" si="1"/>
        <v>71.1625</v>
      </c>
      <c r="L127" s="14">
        <v>2</v>
      </c>
      <c r="M127" s="14"/>
      <c r="N127" s="38"/>
    </row>
    <row r="128" spans="1:14" ht="14.25">
      <c r="A128" s="37"/>
      <c r="B128" s="12" t="s">
        <v>1269</v>
      </c>
      <c r="C128" s="12" t="s">
        <v>1270</v>
      </c>
      <c r="D128" s="12" t="s">
        <v>1271</v>
      </c>
      <c r="E128" s="12">
        <v>220537901</v>
      </c>
      <c r="F128" s="12" t="s">
        <v>1276</v>
      </c>
      <c r="G128" s="12" t="s">
        <v>1277</v>
      </c>
      <c r="H128" s="12" t="s">
        <v>645</v>
      </c>
      <c r="I128" s="13">
        <v>136.75</v>
      </c>
      <c r="J128" s="14">
        <v>70.5</v>
      </c>
      <c r="K128" s="15">
        <f t="shared" si="1"/>
        <v>69.4375</v>
      </c>
      <c r="L128" s="14">
        <v>3</v>
      </c>
      <c r="M128" s="14"/>
      <c r="N128" s="38"/>
    </row>
    <row r="129" spans="1:14" ht="14.25">
      <c r="A129" s="37"/>
      <c r="B129" s="12" t="s">
        <v>1278</v>
      </c>
      <c r="C129" s="12" t="s">
        <v>1072</v>
      </c>
      <c r="D129" s="12" t="s">
        <v>1279</v>
      </c>
      <c r="E129" s="12">
        <v>220538001</v>
      </c>
      <c r="F129" s="12" t="s">
        <v>1280</v>
      </c>
      <c r="G129" s="12" t="s">
        <v>1281</v>
      </c>
      <c r="H129" s="12" t="s">
        <v>645</v>
      </c>
      <c r="I129" s="13">
        <v>133.75</v>
      </c>
      <c r="J129" s="14">
        <v>72.1</v>
      </c>
      <c r="K129" s="15">
        <f t="shared" si="1"/>
        <v>69.4875</v>
      </c>
      <c r="L129" s="14">
        <v>2</v>
      </c>
      <c r="M129" s="14"/>
      <c r="N129" s="38"/>
    </row>
    <row r="130" spans="1:14" ht="14.25">
      <c r="A130" s="37"/>
      <c r="B130" s="12" t="s">
        <v>1278</v>
      </c>
      <c r="C130" s="12" t="s">
        <v>1072</v>
      </c>
      <c r="D130" s="12" t="s">
        <v>1279</v>
      </c>
      <c r="E130" s="12">
        <v>220538001</v>
      </c>
      <c r="F130" s="12" t="s">
        <v>1282</v>
      </c>
      <c r="G130" s="12" t="s">
        <v>1283</v>
      </c>
      <c r="H130" s="12" t="s">
        <v>645</v>
      </c>
      <c r="I130" s="13">
        <v>133.5</v>
      </c>
      <c r="J130" s="14">
        <v>66.8</v>
      </c>
      <c r="K130" s="15">
        <f t="shared" si="1"/>
        <v>66.775</v>
      </c>
      <c r="L130" s="14">
        <v>3</v>
      </c>
      <c r="M130" s="14"/>
      <c r="N130" s="38"/>
    </row>
    <row r="131" spans="1:14" ht="14.25">
      <c r="A131" s="37"/>
      <c r="B131" s="12" t="s">
        <v>1278</v>
      </c>
      <c r="C131" s="12" t="s">
        <v>1072</v>
      </c>
      <c r="D131" s="12" t="s">
        <v>1279</v>
      </c>
      <c r="E131" s="12">
        <v>220538001</v>
      </c>
      <c r="F131" s="12" t="s">
        <v>1284</v>
      </c>
      <c r="G131" s="12" t="s">
        <v>1285</v>
      </c>
      <c r="H131" s="12" t="s">
        <v>640</v>
      </c>
      <c r="I131" s="13">
        <v>131</v>
      </c>
      <c r="J131" s="14">
        <v>82.4</v>
      </c>
      <c r="K131" s="15">
        <f t="shared" si="1"/>
        <v>73.95</v>
      </c>
      <c r="L131" s="14">
        <v>1</v>
      </c>
      <c r="M131" s="14" t="s">
        <v>316</v>
      </c>
      <c r="N131" s="38"/>
    </row>
    <row r="132" ht="27.75" customHeight="1"/>
  </sheetData>
  <sheetProtection/>
  <mergeCells count="19">
    <mergeCell ref="A101:A116"/>
    <mergeCell ref="N101:N116"/>
    <mergeCell ref="A117:A131"/>
    <mergeCell ref="N117:N131"/>
    <mergeCell ref="A45:A60"/>
    <mergeCell ref="N45:N60"/>
    <mergeCell ref="A61:A73"/>
    <mergeCell ref="N61:N73"/>
    <mergeCell ref="A74:A88"/>
    <mergeCell ref="N74:N88"/>
    <mergeCell ref="A89:A100"/>
    <mergeCell ref="N89:N100"/>
    <mergeCell ref="A33:A44"/>
    <mergeCell ref="N33:N44"/>
    <mergeCell ref="A1:N1"/>
    <mergeCell ref="A3:A15"/>
    <mergeCell ref="N3:N15"/>
    <mergeCell ref="A16:A32"/>
    <mergeCell ref="N16:N32"/>
  </mergeCells>
  <printOptions/>
  <pageMargins left="0.4895833333333333" right="0.26944444444444443" top="0.15" bottom="0.2298611111111111" header="0.12986111111111112" footer="0.2298611111111111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2014-02-25T01:30:29Z</dcterms:modified>
  <cp:category/>
  <cp:version/>
  <cp:contentType/>
  <cp:contentStatus/>
</cp:coreProperties>
</file>